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jn Drive\Lavinia_Business\Communicatie\PUBLIEKE GASTENDOCUMENTEN\"/>
    </mc:Choice>
  </mc:AlternateContent>
  <xr:revisionPtr revIDLastSave="0" documentId="8_{CBCFAE2D-12B1-44A8-B94F-F6D21989A398}" xr6:coauthVersionLast="47" xr6:coauthVersionMax="47" xr10:uidLastSave="{00000000-0000-0000-0000-000000000000}"/>
  <bookViews>
    <workbookView xWindow="-108" yWindow="-108" windowWidth="23256" windowHeight="12456" xr2:uid="{8F210D60-D334-47CC-B6D5-D651583E6571}"/>
  </bookViews>
  <sheets>
    <sheet name="Simulator" sheetId="6" r:id="rId1"/>
    <sheet name="Extra VW" sheetId="16" state="hidden" r:id="rId2"/>
    <sheet name="Seizoenen" sheetId="15" r:id="rId3"/>
    <sheet name="Tarieflijst" sheetId="12" r:id="rId4"/>
    <sheet name="Kortinglijst in bouw" sheetId="18" state="hidden" r:id="rId5"/>
    <sheet name="Berekening" sheetId="9" state="hidden" r:id="rId6"/>
    <sheet name="Versie" sheetId="8" state="hidden" r:id="rId7"/>
    <sheet name="Kalender" sheetId="7" state="hidden" r:id="rId8"/>
    <sheet name="Tabellen" sheetId="10" state="hidden" r:id="rId9"/>
    <sheet name="25-Zomer" sheetId="2" state="hidden" r:id="rId10"/>
    <sheet name="25-26-Winter" sheetId="5" r:id="rId11"/>
    <sheet name="25-26- winter ENG" sheetId="17" state="hidden" r:id="rId12"/>
    <sheet name="Taal_labels" sheetId="11" state="hidden" r:id="rId13"/>
    <sheet name="Vaste_labels" sheetId="14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12" hidden="1">Taal_labels!$A$9:$B$15</definedName>
    <definedName name="_xlnm._FilterDatabase" localSheetId="13" hidden="1">Vaste_labels!$A$7:$B$13</definedName>
    <definedName name="_xlnm.Print_Area" localSheetId="11">'25-26- winter ENG'!$A$1:$G$27</definedName>
    <definedName name="_xlnm.Print_Area" localSheetId="10">'25-26-Winter'!$A$1:$G$25</definedName>
    <definedName name="_xlnm.Print_Area" localSheetId="9">'25-Zomer'!$A$1:$G$48</definedName>
    <definedName name="_xlnm.Print_Area" localSheetId="4">'Kortinglijst in bouw'!$A$1:$G$28</definedName>
    <definedName name="_xlnm.Print_Area" localSheetId="2">Seizoenen!$A$1:$P$26</definedName>
    <definedName name="_xlnm.Print_Area" localSheetId="0">Simulator!$A$1:$M$16</definedName>
    <definedName name="_xlnm.Print_Area" localSheetId="3">Tarieflijst!$A$1:$G$28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12" l="1"/>
  <c r="E17" i="12"/>
  <c r="C25" i="12"/>
  <c r="F28" i="18"/>
  <c r="D28" i="18"/>
  <c r="E21" i="18"/>
  <c r="C21" i="18"/>
  <c r="F17" i="18"/>
  <c r="F16" i="18"/>
  <c r="E16" i="18"/>
  <c r="D16" i="18"/>
  <c r="F10" i="18"/>
  <c r="E10" i="18"/>
  <c r="C10" i="18"/>
  <c r="F8" i="18"/>
  <c r="E8" i="18"/>
  <c r="C8" i="18"/>
  <c r="F2" i="18"/>
  <c r="E16" i="12"/>
  <c r="P26" i="15"/>
  <c r="C8" i="12" l="1"/>
  <c r="E8" i="12"/>
  <c r="B17" i="15"/>
  <c r="F16" i="15"/>
  <c r="N15" i="15"/>
  <c r="N13" i="15"/>
  <c r="F12" i="15"/>
  <c r="B11" i="15"/>
  <c r="B10" i="15"/>
  <c r="F9" i="15"/>
  <c r="D23" i="15" l="1"/>
  <c r="P23" i="15"/>
  <c r="P25" i="15" s="1"/>
  <c r="H23" i="15"/>
  <c r="D26" i="15" l="1"/>
  <c r="D25" i="15"/>
  <c r="G20" i="17"/>
  <c r="F20" i="17"/>
  <c r="E20" i="17"/>
  <c r="D20" i="17"/>
  <c r="G19" i="17"/>
  <c r="F19" i="17"/>
  <c r="E19" i="17"/>
  <c r="D19" i="17"/>
  <c r="E16" i="17"/>
  <c r="E15" i="17"/>
  <c r="E18" i="17" s="1"/>
  <c r="D15" i="17"/>
  <c r="D18" i="17" s="1"/>
  <c r="F12" i="17"/>
  <c r="E12" i="17"/>
  <c r="D12" i="17"/>
  <c r="F11" i="17"/>
  <c r="E11" i="17"/>
  <c r="D11" i="17"/>
  <c r="F10" i="17"/>
  <c r="E10" i="17"/>
  <c r="D10" i="17"/>
  <c r="E9" i="17"/>
  <c r="D9" i="17"/>
  <c r="G4" i="17"/>
  <c r="E3" i="17"/>
  <c r="E15" i="5"/>
  <c r="E17" i="5" s="1"/>
  <c r="D15" i="5"/>
  <c r="D17" i="5" s="1"/>
  <c r="G19" i="5"/>
  <c r="F19" i="5"/>
  <c r="E19" i="5"/>
  <c r="D19" i="5"/>
  <c r="G18" i="5"/>
  <c r="F18" i="5"/>
  <c r="E18" i="5"/>
  <c r="D18" i="5"/>
  <c r="N4" i="5"/>
  <c r="M4" i="5"/>
  <c r="H4" i="5"/>
  <c r="K4" i="5" s="1"/>
  <c r="I4" i="5"/>
  <c r="L4" i="5" s="1"/>
  <c r="G4" i="5"/>
  <c r="J4" i="5" s="1"/>
  <c r="X9" i="10"/>
  <c r="X5" i="10"/>
  <c r="Z8" i="10"/>
  <c r="Y8" i="10"/>
  <c r="X8" i="10"/>
  <c r="W8" i="10"/>
  <c r="Z7" i="10"/>
  <c r="Y7" i="10"/>
  <c r="X7" i="10"/>
  <c r="W7" i="10"/>
  <c r="Z6" i="10"/>
  <c r="Y6" i="10"/>
  <c r="X6" i="10"/>
  <c r="W6" i="10"/>
  <c r="V9" i="10"/>
  <c r="U9" i="10"/>
  <c r="T9" i="10"/>
  <c r="V8" i="10"/>
  <c r="U8" i="10"/>
  <c r="T8" i="10"/>
  <c r="V7" i="10"/>
  <c r="U7" i="10"/>
  <c r="T7" i="10"/>
  <c r="V6" i="10"/>
  <c r="U6" i="10"/>
  <c r="T6" i="10"/>
  <c r="V5" i="10"/>
  <c r="U5" i="10"/>
  <c r="T5" i="10"/>
  <c r="A12" i="6" l="1"/>
  <c r="E16" i="6"/>
  <c r="A65" i="11"/>
  <c r="D21" i="9"/>
  <c r="D17" i="9" l="1"/>
  <c r="C5" i="11" l="1"/>
  <c r="B5" i="11"/>
  <c r="B6" i="11"/>
  <c r="C6" i="11"/>
  <c r="C4" i="11"/>
  <c r="B4" i="11"/>
  <c r="I2" i="15" l="1"/>
  <c r="F502" i="11"/>
  <c r="E502" i="11"/>
  <c r="D502" i="11"/>
  <c r="C502" i="11"/>
  <c r="B502" i="11"/>
  <c r="A502" i="11"/>
  <c r="F501" i="11"/>
  <c r="E501" i="11"/>
  <c r="D501" i="11"/>
  <c r="C501" i="11"/>
  <c r="B501" i="11"/>
  <c r="A501" i="11"/>
  <c r="F500" i="11"/>
  <c r="E500" i="11"/>
  <c r="D500" i="11"/>
  <c r="C500" i="11"/>
  <c r="B500" i="11"/>
  <c r="A500" i="11"/>
  <c r="F499" i="11"/>
  <c r="E499" i="11"/>
  <c r="D499" i="11"/>
  <c r="C499" i="11"/>
  <c r="B499" i="11"/>
  <c r="A499" i="11"/>
  <c r="F498" i="11"/>
  <c r="E498" i="11"/>
  <c r="D498" i="11"/>
  <c r="C498" i="11"/>
  <c r="B498" i="11"/>
  <c r="A498" i="11"/>
  <c r="F497" i="11"/>
  <c r="E497" i="11"/>
  <c r="D497" i="11"/>
  <c r="C497" i="11"/>
  <c r="B497" i="11"/>
  <c r="A497" i="11"/>
  <c r="F496" i="11"/>
  <c r="E496" i="11"/>
  <c r="D496" i="11"/>
  <c r="C496" i="11"/>
  <c r="B496" i="11"/>
  <c r="A496" i="11"/>
  <c r="F495" i="11"/>
  <c r="E495" i="11"/>
  <c r="D495" i="11"/>
  <c r="C495" i="11"/>
  <c r="B495" i="11"/>
  <c r="A495" i="11"/>
  <c r="F494" i="11"/>
  <c r="E494" i="11"/>
  <c r="D494" i="11"/>
  <c r="C494" i="11"/>
  <c r="B494" i="11"/>
  <c r="A494" i="11"/>
  <c r="F493" i="11"/>
  <c r="E493" i="11"/>
  <c r="D493" i="11"/>
  <c r="C493" i="11"/>
  <c r="B493" i="11"/>
  <c r="A493" i="11"/>
  <c r="F492" i="11"/>
  <c r="E492" i="11"/>
  <c r="D492" i="11"/>
  <c r="C492" i="11"/>
  <c r="B492" i="11"/>
  <c r="A492" i="11"/>
  <c r="F491" i="11"/>
  <c r="E491" i="11"/>
  <c r="D491" i="11"/>
  <c r="C491" i="11"/>
  <c r="B491" i="11"/>
  <c r="A491" i="11"/>
  <c r="F490" i="11"/>
  <c r="E490" i="11"/>
  <c r="D490" i="11"/>
  <c r="C490" i="11"/>
  <c r="B490" i="11"/>
  <c r="A490" i="11"/>
  <c r="F489" i="11"/>
  <c r="E489" i="11"/>
  <c r="D489" i="11"/>
  <c r="C489" i="11"/>
  <c r="B489" i="11"/>
  <c r="A489" i="11"/>
  <c r="F488" i="11"/>
  <c r="E488" i="11"/>
  <c r="D488" i="11"/>
  <c r="C488" i="11"/>
  <c r="B488" i="11"/>
  <c r="A488" i="11"/>
  <c r="F487" i="11"/>
  <c r="E487" i="11"/>
  <c r="D487" i="11"/>
  <c r="C487" i="11"/>
  <c r="B487" i="11"/>
  <c r="A487" i="11"/>
  <c r="F486" i="11"/>
  <c r="E486" i="11"/>
  <c r="D486" i="11"/>
  <c r="C486" i="11"/>
  <c r="B486" i="11"/>
  <c r="A486" i="11"/>
  <c r="F485" i="11"/>
  <c r="E485" i="11"/>
  <c r="D485" i="11"/>
  <c r="C485" i="11"/>
  <c r="B485" i="11"/>
  <c r="A485" i="11"/>
  <c r="F484" i="11"/>
  <c r="E484" i="11"/>
  <c r="D484" i="11"/>
  <c r="C484" i="11"/>
  <c r="B484" i="11"/>
  <c r="A484" i="11"/>
  <c r="F483" i="11"/>
  <c r="E483" i="11"/>
  <c r="D483" i="11"/>
  <c r="C483" i="11"/>
  <c r="B483" i="11"/>
  <c r="A483" i="11"/>
  <c r="F482" i="11"/>
  <c r="E482" i="11"/>
  <c r="D482" i="11"/>
  <c r="C482" i="11"/>
  <c r="B482" i="11"/>
  <c r="A482" i="11"/>
  <c r="F481" i="11"/>
  <c r="E481" i="11"/>
  <c r="D481" i="11"/>
  <c r="C481" i="11"/>
  <c r="B481" i="11"/>
  <c r="A481" i="11"/>
  <c r="F480" i="11"/>
  <c r="E480" i="11"/>
  <c r="D480" i="11"/>
  <c r="C480" i="11"/>
  <c r="B480" i="11"/>
  <c r="A480" i="11"/>
  <c r="F479" i="11"/>
  <c r="E479" i="11"/>
  <c r="D479" i="11"/>
  <c r="C479" i="11"/>
  <c r="B479" i="11"/>
  <c r="A479" i="11"/>
  <c r="F478" i="11"/>
  <c r="E478" i="11"/>
  <c r="D478" i="11"/>
  <c r="C478" i="11"/>
  <c r="B478" i="11"/>
  <c r="A478" i="11"/>
  <c r="F477" i="11"/>
  <c r="E477" i="11"/>
  <c r="D477" i="11"/>
  <c r="C477" i="11"/>
  <c r="B477" i="11"/>
  <c r="A477" i="11"/>
  <c r="F476" i="11"/>
  <c r="E476" i="11"/>
  <c r="D476" i="11"/>
  <c r="C476" i="11"/>
  <c r="B476" i="11"/>
  <c r="A476" i="11"/>
  <c r="F475" i="11"/>
  <c r="E475" i="11"/>
  <c r="D475" i="11"/>
  <c r="C475" i="11"/>
  <c r="B475" i="11"/>
  <c r="A475" i="11"/>
  <c r="F474" i="11"/>
  <c r="E474" i="11"/>
  <c r="D474" i="11"/>
  <c r="C474" i="11"/>
  <c r="B474" i="11"/>
  <c r="A474" i="11"/>
  <c r="F473" i="11"/>
  <c r="E473" i="11"/>
  <c r="D473" i="11"/>
  <c r="C473" i="11"/>
  <c r="B473" i="11"/>
  <c r="A473" i="11"/>
  <c r="F472" i="11"/>
  <c r="E472" i="11"/>
  <c r="D472" i="11"/>
  <c r="C472" i="11"/>
  <c r="B472" i="11"/>
  <c r="A472" i="11"/>
  <c r="F471" i="11"/>
  <c r="E471" i="11"/>
  <c r="D471" i="11"/>
  <c r="C471" i="11"/>
  <c r="B471" i="11"/>
  <c r="A471" i="11"/>
  <c r="F470" i="11"/>
  <c r="E470" i="11"/>
  <c r="D470" i="11"/>
  <c r="C470" i="11"/>
  <c r="B470" i="11"/>
  <c r="A470" i="11"/>
  <c r="F469" i="11"/>
  <c r="E469" i="11"/>
  <c r="D469" i="11"/>
  <c r="C469" i="11"/>
  <c r="B469" i="11"/>
  <c r="A469" i="11"/>
  <c r="F468" i="11"/>
  <c r="E468" i="11"/>
  <c r="D468" i="11"/>
  <c r="C468" i="11"/>
  <c r="B468" i="11"/>
  <c r="A468" i="11"/>
  <c r="F467" i="11"/>
  <c r="E467" i="11"/>
  <c r="D467" i="11"/>
  <c r="C467" i="11"/>
  <c r="B467" i="11"/>
  <c r="A467" i="11"/>
  <c r="F466" i="11"/>
  <c r="E466" i="11"/>
  <c r="D466" i="11"/>
  <c r="C466" i="11"/>
  <c r="B466" i="11"/>
  <c r="A466" i="11"/>
  <c r="F465" i="11"/>
  <c r="E465" i="11"/>
  <c r="D465" i="11"/>
  <c r="C465" i="11"/>
  <c r="B465" i="11"/>
  <c r="A465" i="11"/>
  <c r="F464" i="11"/>
  <c r="E464" i="11"/>
  <c r="D464" i="11"/>
  <c r="C464" i="11"/>
  <c r="B464" i="11"/>
  <c r="A464" i="11"/>
  <c r="F463" i="11"/>
  <c r="E463" i="11"/>
  <c r="D463" i="11"/>
  <c r="C463" i="11"/>
  <c r="B463" i="11"/>
  <c r="A463" i="11"/>
  <c r="F462" i="11"/>
  <c r="E462" i="11"/>
  <c r="D462" i="11"/>
  <c r="C462" i="11"/>
  <c r="B462" i="11"/>
  <c r="A462" i="11"/>
  <c r="F461" i="11"/>
  <c r="E461" i="11"/>
  <c r="D461" i="11"/>
  <c r="C461" i="11"/>
  <c r="B461" i="11"/>
  <c r="A461" i="11"/>
  <c r="F460" i="11"/>
  <c r="E460" i="11"/>
  <c r="D460" i="11"/>
  <c r="C460" i="11"/>
  <c r="B460" i="11"/>
  <c r="A460" i="11"/>
  <c r="F459" i="11"/>
  <c r="E459" i="11"/>
  <c r="D459" i="11"/>
  <c r="C459" i="11"/>
  <c r="B459" i="11"/>
  <c r="A459" i="11"/>
  <c r="F458" i="11"/>
  <c r="E458" i="11"/>
  <c r="D458" i="11"/>
  <c r="C458" i="11"/>
  <c r="B458" i="11"/>
  <c r="A458" i="11"/>
  <c r="F457" i="11"/>
  <c r="E457" i="11"/>
  <c r="D457" i="11"/>
  <c r="C457" i="11"/>
  <c r="B457" i="11"/>
  <c r="A457" i="11"/>
  <c r="F456" i="11"/>
  <c r="E456" i="11"/>
  <c r="D456" i="11"/>
  <c r="C456" i="11"/>
  <c r="B456" i="11"/>
  <c r="A456" i="11"/>
  <c r="F455" i="11"/>
  <c r="E455" i="11"/>
  <c r="D455" i="11"/>
  <c r="C455" i="11"/>
  <c r="B455" i="11"/>
  <c r="A455" i="11"/>
  <c r="F454" i="11"/>
  <c r="E454" i="11"/>
  <c r="D454" i="11"/>
  <c r="C454" i="11"/>
  <c r="B454" i="11"/>
  <c r="A454" i="11"/>
  <c r="F453" i="11"/>
  <c r="E453" i="11"/>
  <c r="D453" i="11"/>
  <c r="C453" i="11"/>
  <c r="B453" i="11"/>
  <c r="A453" i="11"/>
  <c r="F452" i="11"/>
  <c r="E452" i="11"/>
  <c r="D452" i="11"/>
  <c r="C452" i="11"/>
  <c r="B452" i="11"/>
  <c r="A452" i="11"/>
  <c r="F451" i="11"/>
  <c r="E451" i="11"/>
  <c r="D451" i="11"/>
  <c r="C451" i="11"/>
  <c r="B451" i="11"/>
  <c r="A451" i="11"/>
  <c r="F450" i="11"/>
  <c r="E450" i="11"/>
  <c r="D450" i="11"/>
  <c r="C450" i="11"/>
  <c r="B450" i="11"/>
  <c r="A450" i="11"/>
  <c r="F449" i="11"/>
  <c r="E449" i="11"/>
  <c r="D449" i="11"/>
  <c r="C449" i="11"/>
  <c r="B449" i="11"/>
  <c r="A449" i="11"/>
  <c r="F448" i="11"/>
  <c r="E448" i="11"/>
  <c r="D448" i="11"/>
  <c r="C448" i="11"/>
  <c r="B448" i="11"/>
  <c r="A448" i="11"/>
  <c r="F447" i="11"/>
  <c r="E447" i="11"/>
  <c r="D447" i="11"/>
  <c r="C447" i="11"/>
  <c r="B447" i="11"/>
  <c r="A447" i="11"/>
  <c r="F446" i="11"/>
  <c r="E446" i="11"/>
  <c r="D446" i="11"/>
  <c r="C446" i="11"/>
  <c r="B446" i="11"/>
  <c r="A446" i="11"/>
  <c r="F445" i="11"/>
  <c r="E445" i="11"/>
  <c r="D445" i="11"/>
  <c r="C445" i="11"/>
  <c r="B445" i="11"/>
  <c r="A445" i="11"/>
  <c r="F444" i="11"/>
  <c r="E444" i="11"/>
  <c r="D444" i="11"/>
  <c r="C444" i="11"/>
  <c r="B444" i="11"/>
  <c r="A444" i="11"/>
  <c r="F443" i="11"/>
  <c r="E443" i="11"/>
  <c r="D443" i="11"/>
  <c r="C443" i="11"/>
  <c r="B443" i="11"/>
  <c r="A443" i="11"/>
  <c r="F442" i="11"/>
  <c r="E442" i="11"/>
  <c r="D442" i="11"/>
  <c r="C442" i="11"/>
  <c r="B442" i="11"/>
  <c r="A442" i="11"/>
  <c r="F441" i="11"/>
  <c r="E441" i="11"/>
  <c r="D441" i="11"/>
  <c r="C441" i="11"/>
  <c r="B441" i="11"/>
  <c r="A441" i="11"/>
  <c r="F440" i="11"/>
  <c r="E440" i="11"/>
  <c r="D440" i="11"/>
  <c r="C440" i="11"/>
  <c r="B440" i="11"/>
  <c r="A440" i="11"/>
  <c r="F439" i="11"/>
  <c r="E439" i="11"/>
  <c r="D439" i="11"/>
  <c r="C439" i="11"/>
  <c r="B439" i="11"/>
  <c r="A439" i="11"/>
  <c r="F438" i="11"/>
  <c r="E438" i="11"/>
  <c r="D438" i="11"/>
  <c r="C438" i="11"/>
  <c r="B438" i="11"/>
  <c r="A438" i="11"/>
  <c r="F437" i="11"/>
  <c r="E437" i="11"/>
  <c r="D437" i="11"/>
  <c r="C437" i="11"/>
  <c r="B437" i="11"/>
  <c r="A437" i="11"/>
  <c r="F436" i="11"/>
  <c r="E436" i="11"/>
  <c r="D436" i="11"/>
  <c r="C436" i="11"/>
  <c r="B436" i="11"/>
  <c r="A436" i="11"/>
  <c r="F435" i="11"/>
  <c r="E435" i="11"/>
  <c r="D435" i="11"/>
  <c r="C435" i="11"/>
  <c r="B435" i="11"/>
  <c r="A435" i="11"/>
  <c r="F434" i="11"/>
  <c r="E434" i="11"/>
  <c r="D434" i="11"/>
  <c r="C434" i="11"/>
  <c r="B434" i="11"/>
  <c r="A434" i="11"/>
  <c r="F433" i="11"/>
  <c r="E433" i="11"/>
  <c r="D433" i="11"/>
  <c r="C433" i="11"/>
  <c r="B433" i="11"/>
  <c r="A433" i="11"/>
  <c r="F432" i="11"/>
  <c r="E432" i="11"/>
  <c r="D432" i="11"/>
  <c r="C432" i="11"/>
  <c r="B432" i="11"/>
  <c r="A432" i="11"/>
  <c r="F431" i="11"/>
  <c r="E431" i="11"/>
  <c r="D431" i="11"/>
  <c r="C431" i="11"/>
  <c r="B431" i="11"/>
  <c r="A431" i="11"/>
  <c r="F430" i="11"/>
  <c r="E430" i="11"/>
  <c r="D430" i="11"/>
  <c r="C430" i="11"/>
  <c r="B430" i="11"/>
  <c r="A430" i="11"/>
  <c r="F429" i="11"/>
  <c r="E429" i="11"/>
  <c r="D429" i="11"/>
  <c r="C429" i="11"/>
  <c r="B429" i="11"/>
  <c r="A429" i="11"/>
  <c r="F428" i="11"/>
  <c r="E428" i="11"/>
  <c r="D428" i="11"/>
  <c r="C428" i="11"/>
  <c r="B428" i="11"/>
  <c r="A428" i="11"/>
  <c r="F427" i="11"/>
  <c r="E427" i="11"/>
  <c r="D427" i="11"/>
  <c r="C427" i="11"/>
  <c r="B427" i="11"/>
  <c r="A427" i="11"/>
  <c r="F426" i="11"/>
  <c r="E426" i="11"/>
  <c r="D426" i="11"/>
  <c r="C426" i="11"/>
  <c r="B426" i="11"/>
  <c r="A426" i="11"/>
  <c r="F425" i="11"/>
  <c r="E425" i="11"/>
  <c r="D425" i="11"/>
  <c r="C425" i="11"/>
  <c r="B425" i="11"/>
  <c r="A425" i="11"/>
  <c r="F424" i="11"/>
  <c r="E424" i="11"/>
  <c r="D424" i="11"/>
  <c r="C424" i="11"/>
  <c r="B424" i="11"/>
  <c r="A424" i="11"/>
  <c r="F423" i="11"/>
  <c r="E423" i="11"/>
  <c r="D423" i="11"/>
  <c r="C423" i="11"/>
  <c r="B423" i="11"/>
  <c r="A423" i="11"/>
  <c r="F422" i="11"/>
  <c r="E422" i="11"/>
  <c r="D422" i="11"/>
  <c r="C422" i="11"/>
  <c r="B422" i="11"/>
  <c r="A422" i="11"/>
  <c r="F421" i="11"/>
  <c r="E421" i="11"/>
  <c r="D421" i="11"/>
  <c r="C421" i="11"/>
  <c r="B421" i="11"/>
  <c r="A421" i="11"/>
  <c r="F420" i="11"/>
  <c r="E420" i="11"/>
  <c r="D420" i="11"/>
  <c r="C420" i="11"/>
  <c r="B420" i="11"/>
  <c r="A420" i="11"/>
  <c r="F419" i="11"/>
  <c r="E419" i="11"/>
  <c r="D419" i="11"/>
  <c r="C419" i="11"/>
  <c r="B419" i="11"/>
  <c r="A419" i="11"/>
  <c r="F418" i="11"/>
  <c r="E418" i="11"/>
  <c r="D418" i="11"/>
  <c r="C418" i="11"/>
  <c r="B418" i="11"/>
  <c r="A418" i="11"/>
  <c r="F417" i="11"/>
  <c r="E417" i="11"/>
  <c r="D417" i="11"/>
  <c r="C417" i="11"/>
  <c r="B417" i="11"/>
  <c r="A417" i="11"/>
  <c r="F416" i="11"/>
  <c r="E416" i="11"/>
  <c r="D416" i="11"/>
  <c r="C416" i="11"/>
  <c r="B416" i="11"/>
  <c r="A416" i="11"/>
  <c r="F415" i="11"/>
  <c r="E415" i="11"/>
  <c r="D415" i="11"/>
  <c r="C415" i="11"/>
  <c r="B415" i="11"/>
  <c r="A415" i="11"/>
  <c r="F414" i="11"/>
  <c r="E414" i="11"/>
  <c r="D414" i="11"/>
  <c r="C414" i="11"/>
  <c r="B414" i="11"/>
  <c r="A414" i="11"/>
  <c r="F413" i="11"/>
  <c r="E413" i="11"/>
  <c r="D413" i="11"/>
  <c r="C413" i="11"/>
  <c r="B413" i="11"/>
  <c r="A413" i="11"/>
  <c r="F412" i="11"/>
  <c r="E412" i="11"/>
  <c r="D412" i="11"/>
  <c r="C412" i="11"/>
  <c r="B412" i="11"/>
  <c r="A412" i="11"/>
  <c r="F411" i="11"/>
  <c r="E411" i="11"/>
  <c r="D411" i="11"/>
  <c r="C411" i="11"/>
  <c r="B411" i="11"/>
  <c r="A411" i="11"/>
  <c r="F410" i="11"/>
  <c r="E410" i="11"/>
  <c r="D410" i="11"/>
  <c r="C410" i="11"/>
  <c r="B410" i="11"/>
  <c r="A410" i="11"/>
  <c r="F409" i="11"/>
  <c r="E409" i="11"/>
  <c r="D409" i="11"/>
  <c r="C409" i="11"/>
  <c r="B409" i="11"/>
  <c r="A409" i="11"/>
  <c r="F408" i="11"/>
  <c r="E408" i="11"/>
  <c r="D408" i="11"/>
  <c r="C408" i="11"/>
  <c r="B408" i="11"/>
  <c r="A408" i="11"/>
  <c r="F407" i="11"/>
  <c r="E407" i="11"/>
  <c r="D407" i="11"/>
  <c r="C407" i="11"/>
  <c r="B407" i="11"/>
  <c r="A407" i="11"/>
  <c r="F406" i="11"/>
  <c r="E406" i="11"/>
  <c r="D406" i="11"/>
  <c r="C406" i="11"/>
  <c r="B406" i="11"/>
  <c r="A406" i="11"/>
  <c r="F405" i="11"/>
  <c r="E405" i="11"/>
  <c r="D405" i="11"/>
  <c r="C405" i="11"/>
  <c r="B405" i="11"/>
  <c r="A405" i="11"/>
  <c r="F404" i="11"/>
  <c r="E404" i="11"/>
  <c r="D404" i="11"/>
  <c r="C404" i="11"/>
  <c r="B404" i="11"/>
  <c r="A404" i="11"/>
  <c r="F403" i="11"/>
  <c r="E403" i="11"/>
  <c r="D403" i="11"/>
  <c r="C403" i="11"/>
  <c r="B403" i="11"/>
  <c r="A403" i="11"/>
  <c r="F402" i="11"/>
  <c r="E402" i="11"/>
  <c r="D402" i="11"/>
  <c r="C402" i="11"/>
  <c r="B402" i="11"/>
  <c r="A402" i="11"/>
  <c r="F401" i="11"/>
  <c r="E401" i="11"/>
  <c r="D401" i="11"/>
  <c r="C401" i="11"/>
  <c r="B401" i="11"/>
  <c r="A401" i="11"/>
  <c r="F400" i="11"/>
  <c r="E400" i="11"/>
  <c r="D400" i="11"/>
  <c r="C400" i="11"/>
  <c r="B400" i="11"/>
  <c r="A400" i="11"/>
  <c r="F399" i="11"/>
  <c r="E399" i="11"/>
  <c r="D399" i="11"/>
  <c r="C399" i="11"/>
  <c r="B399" i="11"/>
  <c r="A399" i="11"/>
  <c r="F398" i="11"/>
  <c r="E398" i="11"/>
  <c r="D398" i="11"/>
  <c r="C398" i="11"/>
  <c r="B398" i="11"/>
  <c r="A398" i="11"/>
  <c r="F397" i="11"/>
  <c r="E397" i="11"/>
  <c r="D397" i="11"/>
  <c r="C397" i="11"/>
  <c r="B397" i="11"/>
  <c r="A397" i="11"/>
  <c r="F396" i="11"/>
  <c r="E396" i="11"/>
  <c r="D396" i="11"/>
  <c r="C396" i="11"/>
  <c r="B396" i="11"/>
  <c r="A396" i="11"/>
  <c r="F395" i="11"/>
  <c r="E395" i="11"/>
  <c r="D395" i="11"/>
  <c r="C395" i="11"/>
  <c r="B395" i="11"/>
  <c r="A395" i="11"/>
  <c r="F394" i="11"/>
  <c r="E394" i="11"/>
  <c r="D394" i="11"/>
  <c r="C394" i="11"/>
  <c r="B394" i="11"/>
  <c r="A394" i="11"/>
  <c r="F393" i="11"/>
  <c r="E393" i="11"/>
  <c r="D393" i="11"/>
  <c r="C393" i="11"/>
  <c r="B393" i="11"/>
  <c r="A393" i="11"/>
  <c r="F392" i="11"/>
  <c r="E392" i="11"/>
  <c r="D392" i="11"/>
  <c r="C392" i="11"/>
  <c r="B392" i="11"/>
  <c r="A392" i="11"/>
  <c r="F391" i="11"/>
  <c r="E391" i="11"/>
  <c r="D391" i="11"/>
  <c r="C391" i="11"/>
  <c r="B391" i="11"/>
  <c r="A391" i="11"/>
  <c r="F390" i="11"/>
  <c r="E390" i="11"/>
  <c r="D390" i="11"/>
  <c r="C390" i="11"/>
  <c r="B390" i="11"/>
  <c r="A390" i="11"/>
  <c r="F389" i="11"/>
  <c r="E389" i="11"/>
  <c r="D389" i="11"/>
  <c r="C389" i="11"/>
  <c r="B389" i="11"/>
  <c r="A389" i="11"/>
  <c r="F388" i="11"/>
  <c r="E388" i="11"/>
  <c r="D388" i="11"/>
  <c r="C388" i="11"/>
  <c r="B388" i="11"/>
  <c r="A388" i="11"/>
  <c r="F387" i="11"/>
  <c r="E387" i="11"/>
  <c r="D387" i="11"/>
  <c r="C387" i="11"/>
  <c r="B387" i="11"/>
  <c r="A387" i="11"/>
  <c r="F386" i="11"/>
  <c r="E386" i="11"/>
  <c r="D386" i="11"/>
  <c r="C386" i="11"/>
  <c r="B386" i="11"/>
  <c r="A386" i="11"/>
  <c r="F385" i="11"/>
  <c r="E385" i="11"/>
  <c r="D385" i="11"/>
  <c r="C385" i="11"/>
  <c r="B385" i="11"/>
  <c r="A385" i="11"/>
  <c r="F384" i="11"/>
  <c r="E384" i="11"/>
  <c r="D384" i="11"/>
  <c r="C384" i="11"/>
  <c r="B384" i="11"/>
  <c r="A384" i="11"/>
  <c r="F383" i="11"/>
  <c r="E383" i="11"/>
  <c r="D383" i="11"/>
  <c r="C383" i="11"/>
  <c r="B383" i="11"/>
  <c r="A383" i="11"/>
  <c r="F382" i="11"/>
  <c r="E382" i="11"/>
  <c r="D382" i="11"/>
  <c r="C382" i="11"/>
  <c r="B382" i="11"/>
  <c r="A382" i="11"/>
  <c r="F381" i="11"/>
  <c r="E381" i="11"/>
  <c r="D381" i="11"/>
  <c r="C381" i="11"/>
  <c r="B381" i="11"/>
  <c r="A381" i="11"/>
  <c r="F380" i="11"/>
  <c r="E380" i="11"/>
  <c r="D380" i="11"/>
  <c r="C380" i="11"/>
  <c r="B380" i="11"/>
  <c r="A380" i="11"/>
  <c r="F379" i="11"/>
  <c r="E379" i="11"/>
  <c r="D379" i="11"/>
  <c r="C379" i="11"/>
  <c r="B379" i="11"/>
  <c r="A379" i="11"/>
  <c r="F378" i="11"/>
  <c r="E378" i="11"/>
  <c r="D378" i="11"/>
  <c r="C378" i="11"/>
  <c r="B378" i="11"/>
  <c r="A378" i="11"/>
  <c r="F377" i="11"/>
  <c r="E377" i="11"/>
  <c r="D377" i="11"/>
  <c r="C377" i="11"/>
  <c r="B377" i="11"/>
  <c r="A377" i="11"/>
  <c r="F376" i="11"/>
  <c r="E376" i="11"/>
  <c r="D376" i="11"/>
  <c r="C376" i="11"/>
  <c r="B376" i="11"/>
  <c r="A376" i="11"/>
  <c r="F375" i="11"/>
  <c r="E375" i="11"/>
  <c r="D375" i="11"/>
  <c r="C375" i="11"/>
  <c r="B375" i="11"/>
  <c r="A375" i="11"/>
  <c r="F374" i="11"/>
  <c r="E374" i="11"/>
  <c r="D374" i="11"/>
  <c r="C374" i="11"/>
  <c r="B374" i="11"/>
  <c r="A374" i="11"/>
  <c r="F373" i="11"/>
  <c r="E373" i="11"/>
  <c r="D373" i="11"/>
  <c r="C373" i="11"/>
  <c r="B373" i="11"/>
  <c r="A373" i="11"/>
  <c r="F372" i="11"/>
  <c r="E372" i="11"/>
  <c r="D372" i="11"/>
  <c r="C372" i="11"/>
  <c r="B372" i="11"/>
  <c r="A372" i="11"/>
  <c r="F371" i="11"/>
  <c r="E371" i="11"/>
  <c r="D371" i="11"/>
  <c r="C371" i="11"/>
  <c r="B371" i="11"/>
  <c r="A371" i="11"/>
  <c r="F370" i="11"/>
  <c r="E370" i="11"/>
  <c r="D370" i="11"/>
  <c r="C370" i="11"/>
  <c r="B370" i="11"/>
  <c r="A370" i="11"/>
  <c r="F369" i="11"/>
  <c r="E369" i="11"/>
  <c r="D369" i="11"/>
  <c r="C369" i="11"/>
  <c r="B369" i="11"/>
  <c r="A369" i="11"/>
  <c r="F368" i="11"/>
  <c r="E368" i="11"/>
  <c r="D368" i="11"/>
  <c r="C368" i="11"/>
  <c r="B368" i="11"/>
  <c r="A368" i="11"/>
  <c r="F367" i="11"/>
  <c r="E367" i="11"/>
  <c r="D367" i="11"/>
  <c r="C367" i="11"/>
  <c r="B367" i="11"/>
  <c r="A367" i="11"/>
  <c r="F366" i="11"/>
  <c r="E366" i="11"/>
  <c r="D366" i="11"/>
  <c r="C366" i="11"/>
  <c r="B366" i="11"/>
  <c r="A366" i="11"/>
  <c r="F365" i="11"/>
  <c r="E365" i="11"/>
  <c r="D365" i="11"/>
  <c r="C365" i="11"/>
  <c r="B365" i="11"/>
  <c r="A365" i="11"/>
  <c r="F364" i="11"/>
  <c r="E364" i="11"/>
  <c r="D364" i="11"/>
  <c r="C364" i="11"/>
  <c r="B364" i="11"/>
  <c r="A364" i="11"/>
  <c r="F363" i="11"/>
  <c r="E363" i="11"/>
  <c r="D363" i="11"/>
  <c r="C363" i="11"/>
  <c r="B363" i="11"/>
  <c r="A363" i="11"/>
  <c r="F362" i="11"/>
  <c r="E362" i="11"/>
  <c r="D362" i="11"/>
  <c r="C362" i="11"/>
  <c r="B362" i="11"/>
  <c r="A362" i="11"/>
  <c r="F361" i="11"/>
  <c r="E361" i="11"/>
  <c r="D361" i="11"/>
  <c r="C361" i="11"/>
  <c r="B361" i="11"/>
  <c r="A361" i="11"/>
  <c r="F360" i="11"/>
  <c r="E360" i="11"/>
  <c r="D360" i="11"/>
  <c r="C360" i="11"/>
  <c r="B360" i="11"/>
  <c r="A360" i="11"/>
  <c r="F359" i="11"/>
  <c r="E359" i="11"/>
  <c r="D359" i="11"/>
  <c r="C359" i="11"/>
  <c r="B359" i="11"/>
  <c r="A359" i="11"/>
  <c r="F358" i="11"/>
  <c r="E358" i="11"/>
  <c r="D358" i="11"/>
  <c r="C358" i="11"/>
  <c r="B358" i="11"/>
  <c r="A358" i="11"/>
  <c r="F357" i="11"/>
  <c r="E357" i="11"/>
  <c r="D357" i="11"/>
  <c r="C357" i="11"/>
  <c r="B357" i="11"/>
  <c r="A357" i="11"/>
  <c r="F356" i="11"/>
  <c r="E356" i="11"/>
  <c r="D356" i="11"/>
  <c r="C356" i="11"/>
  <c r="B356" i="11"/>
  <c r="A356" i="11"/>
  <c r="F355" i="11"/>
  <c r="E355" i="11"/>
  <c r="D355" i="11"/>
  <c r="C355" i="11"/>
  <c r="B355" i="11"/>
  <c r="A355" i="11"/>
  <c r="F354" i="11"/>
  <c r="E354" i="11"/>
  <c r="D354" i="11"/>
  <c r="C354" i="11"/>
  <c r="B354" i="11"/>
  <c r="A354" i="11"/>
  <c r="F353" i="11"/>
  <c r="E353" i="11"/>
  <c r="D353" i="11"/>
  <c r="C353" i="11"/>
  <c r="B353" i="11"/>
  <c r="A353" i="11"/>
  <c r="F352" i="11"/>
  <c r="E352" i="11"/>
  <c r="D352" i="11"/>
  <c r="C352" i="11"/>
  <c r="B352" i="11"/>
  <c r="A352" i="11"/>
  <c r="F351" i="11"/>
  <c r="E351" i="11"/>
  <c r="D351" i="11"/>
  <c r="C351" i="11"/>
  <c r="B351" i="11"/>
  <c r="A351" i="11"/>
  <c r="F350" i="11"/>
  <c r="E350" i="11"/>
  <c r="D350" i="11"/>
  <c r="C350" i="11"/>
  <c r="B350" i="11"/>
  <c r="A350" i="11"/>
  <c r="F349" i="11"/>
  <c r="E349" i="11"/>
  <c r="D349" i="11"/>
  <c r="C349" i="11"/>
  <c r="B349" i="11"/>
  <c r="A349" i="11"/>
  <c r="F348" i="11"/>
  <c r="E348" i="11"/>
  <c r="D348" i="11"/>
  <c r="C348" i="11"/>
  <c r="B348" i="11"/>
  <c r="A348" i="11"/>
  <c r="F347" i="11"/>
  <c r="E347" i="11"/>
  <c r="D347" i="11"/>
  <c r="C347" i="11"/>
  <c r="B347" i="11"/>
  <c r="A347" i="11"/>
  <c r="F346" i="11"/>
  <c r="E346" i="11"/>
  <c r="D346" i="11"/>
  <c r="C346" i="11"/>
  <c r="B346" i="11"/>
  <c r="A346" i="11"/>
  <c r="F345" i="11"/>
  <c r="E345" i="11"/>
  <c r="D345" i="11"/>
  <c r="C345" i="11"/>
  <c r="B345" i="11"/>
  <c r="A345" i="11"/>
  <c r="F344" i="11"/>
  <c r="E344" i="11"/>
  <c r="D344" i="11"/>
  <c r="C344" i="11"/>
  <c r="B344" i="11"/>
  <c r="A344" i="11"/>
  <c r="F343" i="11"/>
  <c r="E343" i="11"/>
  <c r="D343" i="11"/>
  <c r="C343" i="11"/>
  <c r="B343" i="11"/>
  <c r="A343" i="11"/>
  <c r="F342" i="11"/>
  <c r="E342" i="11"/>
  <c r="D342" i="11"/>
  <c r="C342" i="11"/>
  <c r="B342" i="11"/>
  <c r="A342" i="11"/>
  <c r="F341" i="11"/>
  <c r="E341" i="11"/>
  <c r="D341" i="11"/>
  <c r="C341" i="11"/>
  <c r="B341" i="11"/>
  <c r="A341" i="11"/>
  <c r="F340" i="11"/>
  <c r="E340" i="11"/>
  <c r="D340" i="11"/>
  <c r="C340" i="11"/>
  <c r="B340" i="11"/>
  <c r="A340" i="11"/>
  <c r="F339" i="11"/>
  <c r="E339" i="11"/>
  <c r="D339" i="11"/>
  <c r="C339" i="11"/>
  <c r="B339" i="11"/>
  <c r="A339" i="11"/>
  <c r="F338" i="11"/>
  <c r="E338" i="11"/>
  <c r="D338" i="11"/>
  <c r="C338" i="11"/>
  <c r="B338" i="11"/>
  <c r="A338" i="11"/>
  <c r="F337" i="11"/>
  <c r="E337" i="11"/>
  <c r="D337" i="11"/>
  <c r="C337" i="11"/>
  <c r="B337" i="11"/>
  <c r="A337" i="11"/>
  <c r="F336" i="11"/>
  <c r="E336" i="11"/>
  <c r="D336" i="11"/>
  <c r="C336" i="11"/>
  <c r="B336" i="11"/>
  <c r="A336" i="11"/>
  <c r="F335" i="11"/>
  <c r="E335" i="11"/>
  <c r="D335" i="11"/>
  <c r="C335" i="11"/>
  <c r="B335" i="11"/>
  <c r="A335" i="11"/>
  <c r="F334" i="11"/>
  <c r="E334" i="11"/>
  <c r="D334" i="11"/>
  <c r="C334" i="11"/>
  <c r="B334" i="11"/>
  <c r="A334" i="11"/>
  <c r="F333" i="11"/>
  <c r="E333" i="11"/>
  <c r="D333" i="11"/>
  <c r="C333" i="11"/>
  <c r="B333" i="11"/>
  <c r="A333" i="11"/>
  <c r="F332" i="11"/>
  <c r="E332" i="11"/>
  <c r="D332" i="11"/>
  <c r="C332" i="11"/>
  <c r="B332" i="11"/>
  <c r="A332" i="11"/>
  <c r="F331" i="11"/>
  <c r="E331" i="11"/>
  <c r="D331" i="11"/>
  <c r="C331" i="11"/>
  <c r="B331" i="11"/>
  <c r="A331" i="11"/>
  <c r="F330" i="11"/>
  <c r="E330" i="11"/>
  <c r="D330" i="11"/>
  <c r="C330" i="11"/>
  <c r="B330" i="11"/>
  <c r="A330" i="11"/>
  <c r="F329" i="11"/>
  <c r="E329" i="11"/>
  <c r="D329" i="11"/>
  <c r="C329" i="11"/>
  <c r="B329" i="11"/>
  <c r="A329" i="11"/>
  <c r="F328" i="11"/>
  <c r="E328" i="11"/>
  <c r="D328" i="11"/>
  <c r="C328" i="11"/>
  <c r="B328" i="11"/>
  <c r="A328" i="11"/>
  <c r="F327" i="11"/>
  <c r="E327" i="11"/>
  <c r="D327" i="11"/>
  <c r="C327" i="11"/>
  <c r="B327" i="11"/>
  <c r="A327" i="11"/>
  <c r="F326" i="11"/>
  <c r="E326" i="11"/>
  <c r="D326" i="11"/>
  <c r="C326" i="11"/>
  <c r="B326" i="11"/>
  <c r="A326" i="11"/>
  <c r="F325" i="11"/>
  <c r="E325" i="11"/>
  <c r="D325" i="11"/>
  <c r="C325" i="11"/>
  <c r="B325" i="11"/>
  <c r="A325" i="11"/>
  <c r="F324" i="11"/>
  <c r="E324" i="11"/>
  <c r="D324" i="11"/>
  <c r="C324" i="11"/>
  <c r="B324" i="11"/>
  <c r="A324" i="11"/>
  <c r="F323" i="11"/>
  <c r="E323" i="11"/>
  <c r="D323" i="11"/>
  <c r="C323" i="11"/>
  <c r="B323" i="11"/>
  <c r="A323" i="11"/>
  <c r="F322" i="11"/>
  <c r="E322" i="11"/>
  <c r="D322" i="11"/>
  <c r="C322" i="11"/>
  <c r="B322" i="11"/>
  <c r="A322" i="11"/>
  <c r="F321" i="11"/>
  <c r="E321" i="11"/>
  <c r="D321" i="11"/>
  <c r="C321" i="11"/>
  <c r="B321" i="11"/>
  <c r="A321" i="11"/>
  <c r="F320" i="11"/>
  <c r="E320" i="11"/>
  <c r="D320" i="11"/>
  <c r="C320" i="11"/>
  <c r="B320" i="11"/>
  <c r="A320" i="11"/>
  <c r="F319" i="11"/>
  <c r="E319" i="11"/>
  <c r="D319" i="11"/>
  <c r="C319" i="11"/>
  <c r="B319" i="11"/>
  <c r="A319" i="11"/>
  <c r="F318" i="11"/>
  <c r="E318" i="11"/>
  <c r="D318" i="11"/>
  <c r="C318" i="11"/>
  <c r="B318" i="11"/>
  <c r="A318" i="11"/>
  <c r="F317" i="11"/>
  <c r="E317" i="11"/>
  <c r="D317" i="11"/>
  <c r="C317" i="11"/>
  <c r="B317" i="11"/>
  <c r="A317" i="11"/>
  <c r="F316" i="11"/>
  <c r="E316" i="11"/>
  <c r="D316" i="11"/>
  <c r="C316" i="11"/>
  <c r="B316" i="11"/>
  <c r="A316" i="11"/>
  <c r="F315" i="11"/>
  <c r="E315" i="11"/>
  <c r="D315" i="11"/>
  <c r="C315" i="11"/>
  <c r="B315" i="11"/>
  <c r="A315" i="11"/>
  <c r="F314" i="11"/>
  <c r="E314" i="11"/>
  <c r="D314" i="11"/>
  <c r="C314" i="11"/>
  <c r="B314" i="11"/>
  <c r="A314" i="11"/>
  <c r="F313" i="11"/>
  <c r="E313" i="11"/>
  <c r="D313" i="11"/>
  <c r="C313" i="11"/>
  <c r="B313" i="11"/>
  <c r="A313" i="11"/>
  <c r="F312" i="11"/>
  <c r="E312" i="11"/>
  <c r="D312" i="11"/>
  <c r="C312" i="11"/>
  <c r="B312" i="11"/>
  <c r="A312" i="11"/>
  <c r="F311" i="11"/>
  <c r="E311" i="11"/>
  <c r="D311" i="11"/>
  <c r="C311" i="11"/>
  <c r="B311" i="11"/>
  <c r="A311" i="11"/>
  <c r="F310" i="11"/>
  <c r="E310" i="11"/>
  <c r="D310" i="11"/>
  <c r="C310" i="11"/>
  <c r="B310" i="11"/>
  <c r="A310" i="11"/>
  <c r="F309" i="11"/>
  <c r="E309" i="11"/>
  <c r="D309" i="11"/>
  <c r="C309" i="11"/>
  <c r="B309" i="11"/>
  <c r="A309" i="11"/>
  <c r="F308" i="11"/>
  <c r="E308" i="11"/>
  <c r="D308" i="11"/>
  <c r="C308" i="11"/>
  <c r="B308" i="11"/>
  <c r="A308" i="11"/>
  <c r="F307" i="11"/>
  <c r="E307" i="11"/>
  <c r="D307" i="11"/>
  <c r="C307" i="11"/>
  <c r="B307" i="11"/>
  <c r="A307" i="11"/>
  <c r="F306" i="11"/>
  <c r="E306" i="11"/>
  <c r="D306" i="11"/>
  <c r="C306" i="11"/>
  <c r="B306" i="11"/>
  <c r="A306" i="11"/>
  <c r="F305" i="11"/>
  <c r="E305" i="11"/>
  <c r="D305" i="11"/>
  <c r="C305" i="11"/>
  <c r="B305" i="11"/>
  <c r="A305" i="11"/>
  <c r="F304" i="11"/>
  <c r="E304" i="11"/>
  <c r="D304" i="11"/>
  <c r="C304" i="11"/>
  <c r="B304" i="11"/>
  <c r="A304" i="11"/>
  <c r="F303" i="11"/>
  <c r="E303" i="11"/>
  <c r="D303" i="11"/>
  <c r="C303" i="11"/>
  <c r="B303" i="11"/>
  <c r="A303" i="11"/>
  <c r="F302" i="11"/>
  <c r="E302" i="11"/>
  <c r="D302" i="11"/>
  <c r="C302" i="11"/>
  <c r="B302" i="11"/>
  <c r="A302" i="11"/>
  <c r="F301" i="11"/>
  <c r="E301" i="11"/>
  <c r="D301" i="11"/>
  <c r="C301" i="11"/>
  <c r="B301" i="11"/>
  <c r="A301" i="11"/>
  <c r="F300" i="11"/>
  <c r="E300" i="11"/>
  <c r="D300" i="11"/>
  <c r="C300" i="11"/>
  <c r="B300" i="11"/>
  <c r="A300" i="11"/>
  <c r="F299" i="11"/>
  <c r="E299" i="11"/>
  <c r="D299" i="11"/>
  <c r="C299" i="11"/>
  <c r="B299" i="11"/>
  <c r="A299" i="11"/>
  <c r="F298" i="11"/>
  <c r="E298" i="11"/>
  <c r="D298" i="11"/>
  <c r="C298" i="11"/>
  <c r="B298" i="11"/>
  <c r="A298" i="11"/>
  <c r="F297" i="11"/>
  <c r="E297" i="11"/>
  <c r="D297" i="11"/>
  <c r="C297" i="11"/>
  <c r="B297" i="11"/>
  <c r="A297" i="11"/>
  <c r="F296" i="11"/>
  <c r="E296" i="11"/>
  <c r="D296" i="11"/>
  <c r="C296" i="11"/>
  <c r="B296" i="11"/>
  <c r="A296" i="11"/>
  <c r="F295" i="11"/>
  <c r="E295" i="11"/>
  <c r="D295" i="11"/>
  <c r="C295" i="11"/>
  <c r="B295" i="11"/>
  <c r="A295" i="11"/>
  <c r="F294" i="11"/>
  <c r="E294" i="11"/>
  <c r="D294" i="11"/>
  <c r="C294" i="11"/>
  <c r="B294" i="11"/>
  <c r="A294" i="11"/>
  <c r="F293" i="11"/>
  <c r="E293" i="11"/>
  <c r="D293" i="11"/>
  <c r="C293" i="11"/>
  <c r="B293" i="11"/>
  <c r="A293" i="11"/>
  <c r="F292" i="11"/>
  <c r="E292" i="11"/>
  <c r="D292" i="11"/>
  <c r="C292" i="11"/>
  <c r="B292" i="11"/>
  <c r="A292" i="11"/>
  <c r="F291" i="11"/>
  <c r="E291" i="11"/>
  <c r="D291" i="11"/>
  <c r="C291" i="11"/>
  <c r="B291" i="11"/>
  <c r="A291" i="11"/>
  <c r="F290" i="11"/>
  <c r="E290" i="11"/>
  <c r="D290" i="11"/>
  <c r="C290" i="11"/>
  <c r="B290" i="11"/>
  <c r="A290" i="11"/>
  <c r="F289" i="11"/>
  <c r="E289" i="11"/>
  <c r="D289" i="11"/>
  <c r="C289" i="11"/>
  <c r="B289" i="11"/>
  <c r="A289" i="11"/>
  <c r="F288" i="11"/>
  <c r="E288" i="11"/>
  <c r="D288" i="11"/>
  <c r="C288" i="11"/>
  <c r="B288" i="11"/>
  <c r="A288" i="11"/>
  <c r="F287" i="11"/>
  <c r="E287" i="11"/>
  <c r="D287" i="11"/>
  <c r="C287" i="11"/>
  <c r="B287" i="11"/>
  <c r="A287" i="11"/>
  <c r="F286" i="11"/>
  <c r="E286" i="11"/>
  <c r="D286" i="11"/>
  <c r="C286" i="11"/>
  <c r="B286" i="11"/>
  <c r="A286" i="11"/>
  <c r="F285" i="11"/>
  <c r="E285" i="11"/>
  <c r="D285" i="11"/>
  <c r="C285" i="11"/>
  <c r="B285" i="11"/>
  <c r="A285" i="11"/>
  <c r="F284" i="11"/>
  <c r="E284" i="11"/>
  <c r="D284" i="11"/>
  <c r="C284" i="11"/>
  <c r="B284" i="11"/>
  <c r="A284" i="11"/>
  <c r="F283" i="11"/>
  <c r="E283" i="11"/>
  <c r="D283" i="11"/>
  <c r="C283" i="11"/>
  <c r="B283" i="11"/>
  <c r="A283" i="11"/>
  <c r="F282" i="11"/>
  <c r="E282" i="11"/>
  <c r="D282" i="11"/>
  <c r="C282" i="11"/>
  <c r="B282" i="11"/>
  <c r="A282" i="11"/>
  <c r="F281" i="11"/>
  <c r="E281" i="11"/>
  <c r="D281" i="11"/>
  <c r="C281" i="11"/>
  <c r="B281" i="11"/>
  <c r="A281" i="11"/>
  <c r="F280" i="11"/>
  <c r="E280" i="11"/>
  <c r="D280" i="11"/>
  <c r="C280" i="11"/>
  <c r="B280" i="11"/>
  <c r="A280" i="11"/>
  <c r="F279" i="11"/>
  <c r="E279" i="11"/>
  <c r="D279" i="11"/>
  <c r="C279" i="11"/>
  <c r="B279" i="11"/>
  <c r="A279" i="11"/>
  <c r="F278" i="11"/>
  <c r="E278" i="11"/>
  <c r="D278" i="11"/>
  <c r="C278" i="11"/>
  <c r="B278" i="11"/>
  <c r="A278" i="11"/>
  <c r="F277" i="11"/>
  <c r="E277" i="11"/>
  <c r="D277" i="11"/>
  <c r="C277" i="11"/>
  <c r="B277" i="11"/>
  <c r="A277" i="11"/>
  <c r="F276" i="11"/>
  <c r="E276" i="11"/>
  <c r="D276" i="11"/>
  <c r="C276" i="11"/>
  <c r="B276" i="11"/>
  <c r="A276" i="11"/>
  <c r="F275" i="11"/>
  <c r="E275" i="11"/>
  <c r="D275" i="11"/>
  <c r="C275" i="11"/>
  <c r="B275" i="11"/>
  <c r="A275" i="11"/>
  <c r="F274" i="11"/>
  <c r="E274" i="11"/>
  <c r="D274" i="11"/>
  <c r="C274" i="11"/>
  <c r="B274" i="11"/>
  <c r="A274" i="11"/>
  <c r="F273" i="11"/>
  <c r="E273" i="11"/>
  <c r="D273" i="11"/>
  <c r="C273" i="11"/>
  <c r="B273" i="11"/>
  <c r="A273" i="11"/>
  <c r="F272" i="11"/>
  <c r="E272" i="11"/>
  <c r="D272" i="11"/>
  <c r="C272" i="11"/>
  <c r="B272" i="11"/>
  <c r="A272" i="11"/>
  <c r="F271" i="11"/>
  <c r="E271" i="11"/>
  <c r="D271" i="11"/>
  <c r="C271" i="11"/>
  <c r="B271" i="11"/>
  <c r="A271" i="11"/>
  <c r="F270" i="11"/>
  <c r="E270" i="11"/>
  <c r="D270" i="11"/>
  <c r="C270" i="11"/>
  <c r="B270" i="11"/>
  <c r="A270" i="11"/>
  <c r="F269" i="11"/>
  <c r="E269" i="11"/>
  <c r="D269" i="11"/>
  <c r="C269" i="11"/>
  <c r="B269" i="11"/>
  <c r="A269" i="11"/>
  <c r="F268" i="11"/>
  <c r="E268" i="11"/>
  <c r="D268" i="11"/>
  <c r="C268" i="11"/>
  <c r="B268" i="11"/>
  <c r="A268" i="11"/>
  <c r="F267" i="11"/>
  <c r="E267" i="11"/>
  <c r="D267" i="11"/>
  <c r="C267" i="11"/>
  <c r="B267" i="11"/>
  <c r="A267" i="11"/>
  <c r="F266" i="11"/>
  <c r="E266" i="11"/>
  <c r="D266" i="11"/>
  <c r="C266" i="11"/>
  <c r="B266" i="11"/>
  <c r="A266" i="11"/>
  <c r="F265" i="11"/>
  <c r="E265" i="11"/>
  <c r="D265" i="11"/>
  <c r="C265" i="11"/>
  <c r="B265" i="11"/>
  <c r="A265" i="11"/>
  <c r="F264" i="11"/>
  <c r="E264" i="11"/>
  <c r="D264" i="11"/>
  <c r="C264" i="11"/>
  <c r="B264" i="11"/>
  <c r="A264" i="11"/>
  <c r="F263" i="11"/>
  <c r="E263" i="11"/>
  <c r="D263" i="11"/>
  <c r="C263" i="11"/>
  <c r="B263" i="11"/>
  <c r="A263" i="11"/>
  <c r="F262" i="11"/>
  <c r="E262" i="11"/>
  <c r="D262" i="11"/>
  <c r="C262" i="11"/>
  <c r="B262" i="11"/>
  <c r="A262" i="11"/>
  <c r="F261" i="11"/>
  <c r="E261" i="11"/>
  <c r="D261" i="11"/>
  <c r="C261" i="11"/>
  <c r="B261" i="11"/>
  <c r="A261" i="11"/>
  <c r="F260" i="11"/>
  <c r="E260" i="11"/>
  <c r="D260" i="11"/>
  <c r="C260" i="11"/>
  <c r="B260" i="11"/>
  <c r="A260" i="11"/>
  <c r="F259" i="11"/>
  <c r="E259" i="11"/>
  <c r="D259" i="11"/>
  <c r="C259" i="11"/>
  <c r="B259" i="11"/>
  <c r="A259" i="11"/>
  <c r="F258" i="11"/>
  <c r="E258" i="11"/>
  <c r="D258" i="11"/>
  <c r="C258" i="11"/>
  <c r="B258" i="11"/>
  <c r="A258" i="11"/>
  <c r="F257" i="11"/>
  <c r="E257" i="11"/>
  <c r="D257" i="11"/>
  <c r="C257" i="11"/>
  <c r="B257" i="11"/>
  <c r="A257" i="11"/>
  <c r="F256" i="11"/>
  <c r="E256" i="11"/>
  <c r="D256" i="11"/>
  <c r="C256" i="11"/>
  <c r="B256" i="11"/>
  <c r="A256" i="11"/>
  <c r="F255" i="11"/>
  <c r="E255" i="11"/>
  <c r="D255" i="11"/>
  <c r="C255" i="11"/>
  <c r="B255" i="11"/>
  <c r="A255" i="11"/>
  <c r="F254" i="11"/>
  <c r="E254" i="11"/>
  <c r="D254" i="11"/>
  <c r="C254" i="11"/>
  <c r="B254" i="11"/>
  <c r="A254" i="11"/>
  <c r="F253" i="11"/>
  <c r="E253" i="11"/>
  <c r="D253" i="11"/>
  <c r="C253" i="11"/>
  <c r="B253" i="11"/>
  <c r="A253" i="11"/>
  <c r="F252" i="11"/>
  <c r="E252" i="11"/>
  <c r="D252" i="11"/>
  <c r="C252" i="11"/>
  <c r="B252" i="11"/>
  <c r="A252" i="11"/>
  <c r="F251" i="11"/>
  <c r="E251" i="11"/>
  <c r="D251" i="11"/>
  <c r="C251" i="11"/>
  <c r="B251" i="11"/>
  <c r="A251" i="11"/>
  <c r="F250" i="11"/>
  <c r="E250" i="11"/>
  <c r="D250" i="11"/>
  <c r="C250" i="11"/>
  <c r="B250" i="11"/>
  <c r="A250" i="11"/>
  <c r="F249" i="11"/>
  <c r="E249" i="11"/>
  <c r="D249" i="11"/>
  <c r="C249" i="11"/>
  <c r="B249" i="11"/>
  <c r="A249" i="11"/>
  <c r="F248" i="11"/>
  <c r="E248" i="11"/>
  <c r="D248" i="11"/>
  <c r="C248" i="11"/>
  <c r="B248" i="11"/>
  <c r="A248" i="11"/>
  <c r="F247" i="11"/>
  <c r="E247" i="11"/>
  <c r="D247" i="11"/>
  <c r="C247" i="11"/>
  <c r="B247" i="11"/>
  <c r="A247" i="11"/>
  <c r="F246" i="11"/>
  <c r="E246" i="11"/>
  <c r="D246" i="11"/>
  <c r="C246" i="11"/>
  <c r="B246" i="11"/>
  <c r="A246" i="11"/>
  <c r="F245" i="11"/>
  <c r="E245" i="11"/>
  <c r="D245" i="11"/>
  <c r="C245" i="11"/>
  <c r="B245" i="11"/>
  <c r="A245" i="11"/>
  <c r="F244" i="11"/>
  <c r="E244" i="11"/>
  <c r="D244" i="11"/>
  <c r="C244" i="11"/>
  <c r="B244" i="11"/>
  <c r="A244" i="11"/>
  <c r="F243" i="11"/>
  <c r="E243" i="11"/>
  <c r="D243" i="11"/>
  <c r="C243" i="11"/>
  <c r="B243" i="11"/>
  <c r="A243" i="11"/>
  <c r="F242" i="11"/>
  <c r="E242" i="11"/>
  <c r="D242" i="11"/>
  <c r="C242" i="11"/>
  <c r="B242" i="11"/>
  <c r="A242" i="11"/>
  <c r="F241" i="11"/>
  <c r="E241" i="11"/>
  <c r="D241" i="11"/>
  <c r="C241" i="11"/>
  <c r="B241" i="11"/>
  <c r="A241" i="11"/>
  <c r="F240" i="11"/>
  <c r="E240" i="11"/>
  <c r="D240" i="11"/>
  <c r="C240" i="11"/>
  <c r="B240" i="11"/>
  <c r="A240" i="11"/>
  <c r="F239" i="11"/>
  <c r="E239" i="11"/>
  <c r="D239" i="11"/>
  <c r="C239" i="11"/>
  <c r="B239" i="11"/>
  <c r="A239" i="11"/>
  <c r="F238" i="11"/>
  <c r="E238" i="11"/>
  <c r="D238" i="11"/>
  <c r="C238" i="11"/>
  <c r="B238" i="11"/>
  <c r="A238" i="11"/>
  <c r="F237" i="11"/>
  <c r="E237" i="11"/>
  <c r="D237" i="11"/>
  <c r="C237" i="11"/>
  <c r="B237" i="11"/>
  <c r="A237" i="11"/>
  <c r="F236" i="11"/>
  <c r="E236" i="11"/>
  <c r="D236" i="11"/>
  <c r="C236" i="11"/>
  <c r="B236" i="11"/>
  <c r="A236" i="11"/>
  <c r="F235" i="11"/>
  <c r="E235" i="11"/>
  <c r="D235" i="11"/>
  <c r="C235" i="11"/>
  <c r="B235" i="11"/>
  <c r="A235" i="11"/>
  <c r="F234" i="11"/>
  <c r="E234" i="11"/>
  <c r="D234" i="11"/>
  <c r="C234" i="11"/>
  <c r="B234" i="11"/>
  <c r="A234" i="11"/>
  <c r="F233" i="11"/>
  <c r="E233" i="11"/>
  <c r="D233" i="11"/>
  <c r="C233" i="11"/>
  <c r="B233" i="11"/>
  <c r="A233" i="11"/>
  <c r="F232" i="11"/>
  <c r="E232" i="11"/>
  <c r="D232" i="11"/>
  <c r="C232" i="11"/>
  <c r="B232" i="11"/>
  <c r="A232" i="11"/>
  <c r="F231" i="11"/>
  <c r="E231" i="11"/>
  <c r="D231" i="11"/>
  <c r="C231" i="11"/>
  <c r="B231" i="11"/>
  <c r="A231" i="11"/>
  <c r="F230" i="11"/>
  <c r="E230" i="11"/>
  <c r="D230" i="11"/>
  <c r="C230" i="11"/>
  <c r="B230" i="11"/>
  <c r="A230" i="11"/>
  <c r="F229" i="11"/>
  <c r="E229" i="11"/>
  <c r="D229" i="11"/>
  <c r="C229" i="11"/>
  <c r="B229" i="11"/>
  <c r="A229" i="11"/>
  <c r="F228" i="11"/>
  <c r="E228" i="11"/>
  <c r="D228" i="11"/>
  <c r="C228" i="11"/>
  <c r="B228" i="11"/>
  <c r="A228" i="11"/>
  <c r="F227" i="11"/>
  <c r="E227" i="11"/>
  <c r="D227" i="11"/>
  <c r="C227" i="11"/>
  <c r="B227" i="11"/>
  <c r="A227" i="11"/>
  <c r="F226" i="11"/>
  <c r="E226" i="11"/>
  <c r="D226" i="11"/>
  <c r="C226" i="11"/>
  <c r="B226" i="11"/>
  <c r="A226" i="11"/>
  <c r="F225" i="11"/>
  <c r="E225" i="11"/>
  <c r="D225" i="11"/>
  <c r="C225" i="11"/>
  <c r="B225" i="11"/>
  <c r="A225" i="11"/>
  <c r="F224" i="11"/>
  <c r="E224" i="11"/>
  <c r="D224" i="11"/>
  <c r="C224" i="11"/>
  <c r="B224" i="11"/>
  <c r="A224" i="11"/>
  <c r="F223" i="11"/>
  <c r="E223" i="11"/>
  <c r="D223" i="11"/>
  <c r="C223" i="11"/>
  <c r="B223" i="11"/>
  <c r="A223" i="11"/>
  <c r="F222" i="11"/>
  <c r="E222" i="11"/>
  <c r="D222" i="11"/>
  <c r="C222" i="11"/>
  <c r="B222" i="11"/>
  <c r="A222" i="11"/>
  <c r="F221" i="11"/>
  <c r="E221" i="11"/>
  <c r="D221" i="11"/>
  <c r="C221" i="11"/>
  <c r="B221" i="11"/>
  <c r="A221" i="11"/>
  <c r="F220" i="11"/>
  <c r="E220" i="11"/>
  <c r="D220" i="11"/>
  <c r="C220" i="11"/>
  <c r="B220" i="11"/>
  <c r="A220" i="11"/>
  <c r="F219" i="11"/>
  <c r="E219" i="11"/>
  <c r="D219" i="11"/>
  <c r="C219" i="11"/>
  <c r="B219" i="11"/>
  <c r="A219" i="11"/>
  <c r="F218" i="11"/>
  <c r="E218" i="11"/>
  <c r="D218" i="11"/>
  <c r="C218" i="11"/>
  <c r="B218" i="11"/>
  <c r="A218" i="11"/>
  <c r="F217" i="11"/>
  <c r="E217" i="11"/>
  <c r="D217" i="11"/>
  <c r="C217" i="11"/>
  <c r="B217" i="11"/>
  <c r="A217" i="11"/>
  <c r="F216" i="11"/>
  <c r="E216" i="11"/>
  <c r="D216" i="11"/>
  <c r="C216" i="11"/>
  <c r="B216" i="11"/>
  <c r="A216" i="11"/>
  <c r="F215" i="11"/>
  <c r="E215" i="11"/>
  <c r="D215" i="11"/>
  <c r="C215" i="11"/>
  <c r="B215" i="11"/>
  <c r="A215" i="11"/>
  <c r="F214" i="11"/>
  <c r="E214" i="11"/>
  <c r="D214" i="11"/>
  <c r="C214" i="11"/>
  <c r="B214" i="11"/>
  <c r="A214" i="11"/>
  <c r="F213" i="11"/>
  <c r="E213" i="11"/>
  <c r="D213" i="11"/>
  <c r="C213" i="11"/>
  <c r="B213" i="11"/>
  <c r="A213" i="11"/>
  <c r="F212" i="11"/>
  <c r="E212" i="11"/>
  <c r="D212" i="11"/>
  <c r="C212" i="11"/>
  <c r="B212" i="11"/>
  <c r="A212" i="11"/>
  <c r="F211" i="11"/>
  <c r="E211" i="11"/>
  <c r="D211" i="11"/>
  <c r="C211" i="11"/>
  <c r="B211" i="11"/>
  <c r="A211" i="11"/>
  <c r="F210" i="11"/>
  <c r="E210" i="11"/>
  <c r="D210" i="11"/>
  <c r="C210" i="11"/>
  <c r="B210" i="11"/>
  <c r="A210" i="11"/>
  <c r="F209" i="11"/>
  <c r="E209" i="11"/>
  <c r="D209" i="11"/>
  <c r="C209" i="11"/>
  <c r="B209" i="11"/>
  <c r="A209" i="11"/>
  <c r="F208" i="11"/>
  <c r="E208" i="11"/>
  <c r="D208" i="11"/>
  <c r="C208" i="11"/>
  <c r="B208" i="11"/>
  <c r="A208" i="11"/>
  <c r="F207" i="11"/>
  <c r="E207" i="11"/>
  <c r="D207" i="11"/>
  <c r="C207" i="11"/>
  <c r="B207" i="11"/>
  <c r="A207" i="11"/>
  <c r="F206" i="11"/>
  <c r="E206" i="11"/>
  <c r="D206" i="11"/>
  <c r="C206" i="11"/>
  <c r="B206" i="11"/>
  <c r="A206" i="11"/>
  <c r="F205" i="11"/>
  <c r="E205" i="11"/>
  <c r="D205" i="11"/>
  <c r="C205" i="11"/>
  <c r="B205" i="11"/>
  <c r="A205" i="11"/>
  <c r="F204" i="11"/>
  <c r="E204" i="11"/>
  <c r="D204" i="11"/>
  <c r="C204" i="11"/>
  <c r="B204" i="11"/>
  <c r="A204" i="11"/>
  <c r="F203" i="11"/>
  <c r="E203" i="11"/>
  <c r="D203" i="11"/>
  <c r="C203" i="11"/>
  <c r="B203" i="11"/>
  <c r="A203" i="11"/>
  <c r="F202" i="11"/>
  <c r="E202" i="11"/>
  <c r="D202" i="11"/>
  <c r="C202" i="11"/>
  <c r="B202" i="11"/>
  <c r="A202" i="11"/>
  <c r="F201" i="11"/>
  <c r="E201" i="11"/>
  <c r="D201" i="11"/>
  <c r="C201" i="11"/>
  <c r="B201" i="11"/>
  <c r="A201" i="11"/>
  <c r="F200" i="11"/>
  <c r="E200" i="11"/>
  <c r="D200" i="11"/>
  <c r="C200" i="11"/>
  <c r="B200" i="11"/>
  <c r="A200" i="11"/>
  <c r="F199" i="11"/>
  <c r="E199" i="11"/>
  <c r="D199" i="11"/>
  <c r="C199" i="11"/>
  <c r="B199" i="11"/>
  <c r="A199" i="11"/>
  <c r="F198" i="11"/>
  <c r="E198" i="11"/>
  <c r="D198" i="11"/>
  <c r="C198" i="11"/>
  <c r="B198" i="11"/>
  <c r="A198" i="11"/>
  <c r="F197" i="11"/>
  <c r="E197" i="11"/>
  <c r="D197" i="11"/>
  <c r="C197" i="11"/>
  <c r="B197" i="11"/>
  <c r="A197" i="11"/>
  <c r="F196" i="11"/>
  <c r="E196" i="11"/>
  <c r="D196" i="11"/>
  <c r="C196" i="11"/>
  <c r="B196" i="11"/>
  <c r="A196" i="11"/>
  <c r="F195" i="11"/>
  <c r="E195" i="11"/>
  <c r="D195" i="11"/>
  <c r="C195" i="11"/>
  <c r="B195" i="11"/>
  <c r="A195" i="11"/>
  <c r="F194" i="11"/>
  <c r="E194" i="11"/>
  <c r="D194" i="11"/>
  <c r="C194" i="11"/>
  <c r="B194" i="11"/>
  <c r="A194" i="11"/>
  <c r="F193" i="11"/>
  <c r="E193" i="11"/>
  <c r="D193" i="11"/>
  <c r="C193" i="11"/>
  <c r="B193" i="11"/>
  <c r="A193" i="11"/>
  <c r="F192" i="11"/>
  <c r="E192" i="11"/>
  <c r="D192" i="11"/>
  <c r="C192" i="11"/>
  <c r="B192" i="11"/>
  <c r="A192" i="11"/>
  <c r="F191" i="11"/>
  <c r="E191" i="11"/>
  <c r="D191" i="11"/>
  <c r="C191" i="11"/>
  <c r="B191" i="11"/>
  <c r="A191" i="11"/>
  <c r="F190" i="11"/>
  <c r="E190" i="11"/>
  <c r="D190" i="11"/>
  <c r="C190" i="11"/>
  <c r="B190" i="11"/>
  <c r="A190" i="11"/>
  <c r="F189" i="11"/>
  <c r="E189" i="11"/>
  <c r="D189" i="11"/>
  <c r="C189" i="11"/>
  <c r="B189" i="11"/>
  <c r="A189" i="11"/>
  <c r="F188" i="11"/>
  <c r="E188" i="11"/>
  <c r="D188" i="11"/>
  <c r="C188" i="11"/>
  <c r="B188" i="11"/>
  <c r="A188" i="11"/>
  <c r="F187" i="11"/>
  <c r="E187" i="11"/>
  <c r="D187" i="11"/>
  <c r="C187" i="11"/>
  <c r="B187" i="11"/>
  <c r="A187" i="11"/>
  <c r="F186" i="11"/>
  <c r="E186" i="11"/>
  <c r="D186" i="11"/>
  <c r="C186" i="11"/>
  <c r="B186" i="11"/>
  <c r="A186" i="11"/>
  <c r="F185" i="11"/>
  <c r="E185" i="11"/>
  <c r="D185" i="11"/>
  <c r="C185" i="11"/>
  <c r="B185" i="11"/>
  <c r="A185" i="11"/>
  <c r="F184" i="11"/>
  <c r="E184" i="11"/>
  <c r="D184" i="11"/>
  <c r="C184" i="11"/>
  <c r="B184" i="11"/>
  <c r="A184" i="11"/>
  <c r="F183" i="11"/>
  <c r="E183" i="11"/>
  <c r="D183" i="11"/>
  <c r="C183" i="11"/>
  <c r="B183" i="11"/>
  <c r="A183" i="11"/>
  <c r="F182" i="11"/>
  <c r="E182" i="11"/>
  <c r="D182" i="11"/>
  <c r="C182" i="11"/>
  <c r="B182" i="11"/>
  <c r="A182" i="11"/>
  <c r="F181" i="11"/>
  <c r="E181" i="11"/>
  <c r="D181" i="11"/>
  <c r="C181" i="11"/>
  <c r="B181" i="11"/>
  <c r="A181" i="11"/>
  <c r="F180" i="11"/>
  <c r="E180" i="11"/>
  <c r="D180" i="11"/>
  <c r="C180" i="11"/>
  <c r="B180" i="11"/>
  <c r="A180" i="11"/>
  <c r="F179" i="11"/>
  <c r="E179" i="11"/>
  <c r="D179" i="11"/>
  <c r="C179" i="11"/>
  <c r="B179" i="11"/>
  <c r="A179" i="11"/>
  <c r="F178" i="11"/>
  <c r="E178" i="11"/>
  <c r="D178" i="11"/>
  <c r="C178" i="11"/>
  <c r="B178" i="11"/>
  <c r="A178" i="11"/>
  <c r="F177" i="11"/>
  <c r="E177" i="11"/>
  <c r="D177" i="11"/>
  <c r="C177" i="11"/>
  <c r="B177" i="11"/>
  <c r="A177" i="11"/>
  <c r="F176" i="11"/>
  <c r="E176" i="11"/>
  <c r="D176" i="11"/>
  <c r="C176" i="11"/>
  <c r="B176" i="11"/>
  <c r="A176" i="11"/>
  <c r="F175" i="11"/>
  <c r="E175" i="11"/>
  <c r="D175" i="11"/>
  <c r="C175" i="11"/>
  <c r="B175" i="11"/>
  <c r="A175" i="11"/>
  <c r="F174" i="11"/>
  <c r="E174" i="11"/>
  <c r="D174" i="11"/>
  <c r="C174" i="11"/>
  <c r="B174" i="11"/>
  <c r="A174" i="11"/>
  <c r="F173" i="11"/>
  <c r="E173" i="11"/>
  <c r="D173" i="11"/>
  <c r="C173" i="11"/>
  <c r="B173" i="11"/>
  <c r="A173" i="11"/>
  <c r="F172" i="11"/>
  <c r="E172" i="11"/>
  <c r="D172" i="11"/>
  <c r="C172" i="11"/>
  <c r="B172" i="11"/>
  <c r="A172" i="11"/>
  <c r="F171" i="11"/>
  <c r="E171" i="11"/>
  <c r="D171" i="11"/>
  <c r="C171" i="11"/>
  <c r="B171" i="11"/>
  <c r="A171" i="11"/>
  <c r="F170" i="11"/>
  <c r="E170" i="11"/>
  <c r="D170" i="11"/>
  <c r="C170" i="11"/>
  <c r="B170" i="11"/>
  <c r="A170" i="11"/>
  <c r="F169" i="11"/>
  <c r="E169" i="11"/>
  <c r="D169" i="11"/>
  <c r="C169" i="11"/>
  <c r="B169" i="11"/>
  <c r="A169" i="11"/>
  <c r="F168" i="11"/>
  <c r="E168" i="11"/>
  <c r="D168" i="11"/>
  <c r="C168" i="11"/>
  <c r="B168" i="11"/>
  <c r="A168" i="11"/>
  <c r="F167" i="11"/>
  <c r="E167" i="11"/>
  <c r="D167" i="11"/>
  <c r="C167" i="11"/>
  <c r="B167" i="11"/>
  <c r="A167" i="11"/>
  <c r="F166" i="11"/>
  <c r="E166" i="11"/>
  <c r="D166" i="11"/>
  <c r="C166" i="11"/>
  <c r="B166" i="11"/>
  <c r="A166" i="11"/>
  <c r="F165" i="11"/>
  <c r="E165" i="11"/>
  <c r="D165" i="11"/>
  <c r="C165" i="11"/>
  <c r="B165" i="11"/>
  <c r="A165" i="11"/>
  <c r="F164" i="11"/>
  <c r="E164" i="11"/>
  <c r="D164" i="11"/>
  <c r="C164" i="11"/>
  <c r="B164" i="11"/>
  <c r="A164" i="11"/>
  <c r="F163" i="11"/>
  <c r="E163" i="11"/>
  <c r="D163" i="11"/>
  <c r="C163" i="11"/>
  <c r="B163" i="11"/>
  <c r="A163" i="11"/>
  <c r="F162" i="11"/>
  <c r="E162" i="11"/>
  <c r="D162" i="11"/>
  <c r="C162" i="11"/>
  <c r="B162" i="11"/>
  <c r="A162" i="11"/>
  <c r="F161" i="11"/>
  <c r="E161" i="11"/>
  <c r="D161" i="11"/>
  <c r="C161" i="11"/>
  <c r="B161" i="11"/>
  <c r="A161" i="11"/>
  <c r="F160" i="11"/>
  <c r="E160" i="11"/>
  <c r="D160" i="11"/>
  <c r="C160" i="11"/>
  <c r="B160" i="11"/>
  <c r="A160" i="11"/>
  <c r="F159" i="11"/>
  <c r="E159" i="11"/>
  <c r="D159" i="11"/>
  <c r="C159" i="11"/>
  <c r="B159" i="11"/>
  <c r="A159" i="11"/>
  <c r="F158" i="11"/>
  <c r="E158" i="11"/>
  <c r="D158" i="11"/>
  <c r="C158" i="11"/>
  <c r="B158" i="11"/>
  <c r="A158" i="11"/>
  <c r="F157" i="11"/>
  <c r="E157" i="11"/>
  <c r="D157" i="11"/>
  <c r="C157" i="11"/>
  <c r="B157" i="11"/>
  <c r="A157" i="11"/>
  <c r="F156" i="11"/>
  <c r="E156" i="11"/>
  <c r="D156" i="11"/>
  <c r="C156" i="11"/>
  <c r="B156" i="11"/>
  <c r="A156" i="11"/>
  <c r="F155" i="11"/>
  <c r="E155" i="11"/>
  <c r="D155" i="11"/>
  <c r="C155" i="11"/>
  <c r="B155" i="11"/>
  <c r="A155" i="11"/>
  <c r="F154" i="11"/>
  <c r="E154" i="11"/>
  <c r="D154" i="11"/>
  <c r="C154" i="11"/>
  <c r="B154" i="11"/>
  <c r="A154" i="11"/>
  <c r="F153" i="11"/>
  <c r="E153" i="11"/>
  <c r="D153" i="11"/>
  <c r="C153" i="11"/>
  <c r="B153" i="11"/>
  <c r="A153" i="11"/>
  <c r="F152" i="11"/>
  <c r="E152" i="11"/>
  <c r="D152" i="11"/>
  <c r="C152" i="11"/>
  <c r="B152" i="11"/>
  <c r="A152" i="11"/>
  <c r="F151" i="11"/>
  <c r="E151" i="11"/>
  <c r="D151" i="11"/>
  <c r="C151" i="11"/>
  <c r="B151" i="11"/>
  <c r="A151" i="11"/>
  <c r="F150" i="11"/>
  <c r="E150" i="11"/>
  <c r="D150" i="11"/>
  <c r="C150" i="11"/>
  <c r="B150" i="11"/>
  <c r="A150" i="11"/>
  <c r="F149" i="11"/>
  <c r="E149" i="11"/>
  <c r="D149" i="11"/>
  <c r="C149" i="11"/>
  <c r="B149" i="11"/>
  <c r="A149" i="11"/>
  <c r="F148" i="11"/>
  <c r="E148" i="11"/>
  <c r="D148" i="11"/>
  <c r="C148" i="11"/>
  <c r="B148" i="11"/>
  <c r="A148" i="11"/>
  <c r="F147" i="11"/>
  <c r="E147" i="11"/>
  <c r="D147" i="11"/>
  <c r="C147" i="11"/>
  <c r="B147" i="11"/>
  <c r="A147" i="11"/>
  <c r="F146" i="11"/>
  <c r="E146" i="11"/>
  <c r="D146" i="11"/>
  <c r="C146" i="11"/>
  <c r="B146" i="11"/>
  <c r="A146" i="11"/>
  <c r="F145" i="11"/>
  <c r="E145" i="11"/>
  <c r="D145" i="11"/>
  <c r="C145" i="11"/>
  <c r="B145" i="11"/>
  <c r="A145" i="11"/>
  <c r="F144" i="11"/>
  <c r="E144" i="11"/>
  <c r="D144" i="11"/>
  <c r="C144" i="11"/>
  <c r="B144" i="11"/>
  <c r="A144" i="11"/>
  <c r="F143" i="11"/>
  <c r="E143" i="11"/>
  <c r="D143" i="11"/>
  <c r="C143" i="11"/>
  <c r="B143" i="11"/>
  <c r="A143" i="11"/>
  <c r="F142" i="11"/>
  <c r="E142" i="11"/>
  <c r="D142" i="11"/>
  <c r="C142" i="11"/>
  <c r="B142" i="11"/>
  <c r="A142" i="11"/>
  <c r="F141" i="11"/>
  <c r="E141" i="11"/>
  <c r="D141" i="11"/>
  <c r="C141" i="11"/>
  <c r="B141" i="11"/>
  <c r="A141" i="11"/>
  <c r="F140" i="11"/>
  <c r="E140" i="11"/>
  <c r="D140" i="11"/>
  <c r="C140" i="11"/>
  <c r="B140" i="11"/>
  <c r="A140" i="11"/>
  <c r="F139" i="11"/>
  <c r="E139" i="11"/>
  <c r="D139" i="11"/>
  <c r="C139" i="11"/>
  <c r="B139" i="11"/>
  <c r="A139" i="11"/>
  <c r="F138" i="11"/>
  <c r="E138" i="11"/>
  <c r="D138" i="11"/>
  <c r="C138" i="11"/>
  <c r="B138" i="11"/>
  <c r="A138" i="11"/>
  <c r="F137" i="11"/>
  <c r="E137" i="11"/>
  <c r="D137" i="11"/>
  <c r="C137" i="11"/>
  <c r="B137" i="11"/>
  <c r="A137" i="11"/>
  <c r="F136" i="11"/>
  <c r="E136" i="11"/>
  <c r="D136" i="11"/>
  <c r="C136" i="11"/>
  <c r="B136" i="11"/>
  <c r="A136" i="11"/>
  <c r="F135" i="11"/>
  <c r="E135" i="11"/>
  <c r="D135" i="11"/>
  <c r="C135" i="11"/>
  <c r="B135" i="11"/>
  <c r="A135" i="11"/>
  <c r="F134" i="11"/>
  <c r="E134" i="11"/>
  <c r="D134" i="11"/>
  <c r="C134" i="11"/>
  <c r="B134" i="11"/>
  <c r="A134" i="11"/>
  <c r="F133" i="11"/>
  <c r="E133" i="11"/>
  <c r="D133" i="11"/>
  <c r="C133" i="11"/>
  <c r="B133" i="11"/>
  <c r="A133" i="11"/>
  <c r="F132" i="11"/>
  <c r="E132" i="11"/>
  <c r="D132" i="11"/>
  <c r="C132" i="11"/>
  <c r="B132" i="11"/>
  <c r="A132" i="11"/>
  <c r="F131" i="11"/>
  <c r="E131" i="11"/>
  <c r="D131" i="11"/>
  <c r="C131" i="11"/>
  <c r="B131" i="11"/>
  <c r="A131" i="11"/>
  <c r="F130" i="11"/>
  <c r="E130" i="11"/>
  <c r="D130" i="11"/>
  <c r="C130" i="11"/>
  <c r="B130" i="11"/>
  <c r="A130" i="11"/>
  <c r="F129" i="11"/>
  <c r="E129" i="11"/>
  <c r="D129" i="11"/>
  <c r="C129" i="11"/>
  <c r="B129" i="11"/>
  <c r="A129" i="11"/>
  <c r="F128" i="11"/>
  <c r="E128" i="11"/>
  <c r="D128" i="11"/>
  <c r="C128" i="11"/>
  <c r="B128" i="11"/>
  <c r="A128" i="11"/>
  <c r="F127" i="11"/>
  <c r="E127" i="11"/>
  <c r="D127" i="11"/>
  <c r="C127" i="11"/>
  <c r="B127" i="11"/>
  <c r="A127" i="11"/>
  <c r="F126" i="11"/>
  <c r="E126" i="11"/>
  <c r="D126" i="11"/>
  <c r="C126" i="11"/>
  <c r="B126" i="11"/>
  <c r="A126" i="11"/>
  <c r="F125" i="11"/>
  <c r="E125" i="11"/>
  <c r="D125" i="11"/>
  <c r="C125" i="11"/>
  <c r="B125" i="11"/>
  <c r="A125" i="11"/>
  <c r="F124" i="11"/>
  <c r="E124" i="11"/>
  <c r="D124" i="11"/>
  <c r="C124" i="11"/>
  <c r="B124" i="11"/>
  <c r="A124" i="11"/>
  <c r="F123" i="11"/>
  <c r="E123" i="11"/>
  <c r="D123" i="11"/>
  <c r="C123" i="11"/>
  <c r="B123" i="11"/>
  <c r="A123" i="11"/>
  <c r="F122" i="11"/>
  <c r="E122" i="11"/>
  <c r="D122" i="11"/>
  <c r="C122" i="11"/>
  <c r="B122" i="11"/>
  <c r="A122" i="11"/>
  <c r="F121" i="11"/>
  <c r="E121" i="11"/>
  <c r="D121" i="11"/>
  <c r="C121" i="11"/>
  <c r="B121" i="11"/>
  <c r="A121" i="11"/>
  <c r="F120" i="11"/>
  <c r="E120" i="11"/>
  <c r="D120" i="11"/>
  <c r="C120" i="11"/>
  <c r="B120" i="11"/>
  <c r="A120" i="11"/>
  <c r="F119" i="11"/>
  <c r="E119" i="11"/>
  <c r="D119" i="11"/>
  <c r="C119" i="11"/>
  <c r="B119" i="11"/>
  <c r="A119" i="11"/>
  <c r="F118" i="11"/>
  <c r="E118" i="11"/>
  <c r="D118" i="11"/>
  <c r="C118" i="11"/>
  <c r="B118" i="11"/>
  <c r="A118" i="11"/>
  <c r="F117" i="11"/>
  <c r="E117" i="11"/>
  <c r="D117" i="11"/>
  <c r="C117" i="11"/>
  <c r="B117" i="11"/>
  <c r="A117" i="11"/>
  <c r="F116" i="11"/>
  <c r="E116" i="11"/>
  <c r="D116" i="11"/>
  <c r="C116" i="11"/>
  <c r="B116" i="11"/>
  <c r="A116" i="11"/>
  <c r="F115" i="11"/>
  <c r="E115" i="11"/>
  <c r="D115" i="11"/>
  <c r="C115" i="11"/>
  <c r="B115" i="11"/>
  <c r="A115" i="11"/>
  <c r="F114" i="11"/>
  <c r="E114" i="11"/>
  <c r="D114" i="11"/>
  <c r="C114" i="11"/>
  <c r="B114" i="11"/>
  <c r="A114" i="11"/>
  <c r="F113" i="11"/>
  <c r="E113" i="11"/>
  <c r="D113" i="11"/>
  <c r="C113" i="11"/>
  <c r="B113" i="11"/>
  <c r="A113" i="11"/>
  <c r="F112" i="11"/>
  <c r="E112" i="11"/>
  <c r="D112" i="11"/>
  <c r="C112" i="11"/>
  <c r="B112" i="11"/>
  <c r="A112" i="11"/>
  <c r="F111" i="11"/>
  <c r="E111" i="11"/>
  <c r="D111" i="11"/>
  <c r="C111" i="11"/>
  <c r="B111" i="11"/>
  <c r="A111" i="11"/>
  <c r="F110" i="11"/>
  <c r="E110" i="11"/>
  <c r="D110" i="11"/>
  <c r="C110" i="11"/>
  <c r="B110" i="11"/>
  <c r="A110" i="11"/>
  <c r="NB21" i="7"/>
  <c r="NA21" i="7"/>
  <c r="MZ21" i="7"/>
  <c r="MY21" i="7"/>
  <c r="MX21" i="7"/>
  <c r="MW21" i="7"/>
  <c r="MV21" i="7"/>
  <c r="MU21" i="7"/>
  <c r="MT21" i="7"/>
  <c r="MS21" i="7"/>
  <c r="MR21" i="7"/>
  <c r="MQ21" i="7"/>
  <c r="MP21" i="7"/>
  <c r="MO21" i="7"/>
  <c r="MN21" i="7"/>
  <c r="MM21" i="7"/>
  <c r="ML21" i="7"/>
  <c r="MK21" i="7"/>
  <c r="MJ21" i="7"/>
  <c r="MI21" i="7"/>
  <c r="MH21" i="7"/>
  <c r="MG21" i="7"/>
  <c r="MF21" i="7"/>
  <c r="ME21" i="7"/>
  <c r="MD21" i="7"/>
  <c r="MC21" i="7"/>
  <c r="MB21" i="7"/>
  <c r="MA21" i="7"/>
  <c r="LZ21" i="7"/>
  <c r="LY21" i="7"/>
  <c r="LX21" i="7"/>
  <c r="LW21" i="7"/>
  <c r="LV21" i="7"/>
  <c r="LU21" i="7"/>
  <c r="LT21" i="7"/>
  <c r="LS21" i="7"/>
  <c r="LR21" i="7"/>
  <c r="LQ21" i="7"/>
  <c r="LP21" i="7"/>
  <c r="LO21" i="7"/>
  <c r="LN21" i="7"/>
  <c r="LM21" i="7"/>
  <c r="LL21" i="7"/>
  <c r="LK21" i="7"/>
  <c r="LJ21" i="7"/>
  <c r="LI21" i="7"/>
  <c r="LH21" i="7"/>
  <c r="LG21" i="7"/>
  <c r="LF21" i="7"/>
  <c r="LE21" i="7"/>
  <c r="LD21" i="7"/>
  <c r="LC21" i="7"/>
  <c r="LB21" i="7"/>
  <c r="LA21" i="7"/>
  <c r="KZ21" i="7"/>
  <c r="KY21" i="7"/>
  <c r="KX21" i="7"/>
  <c r="KW21" i="7"/>
  <c r="KV21" i="7"/>
  <c r="KU21" i="7"/>
  <c r="KT21" i="7"/>
  <c r="KS21" i="7"/>
  <c r="KR21" i="7"/>
  <c r="KQ21" i="7"/>
  <c r="KP21" i="7"/>
  <c r="KO21" i="7"/>
  <c r="KN21" i="7"/>
  <c r="KM21" i="7"/>
  <c r="KL21" i="7"/>
  <c r="KK21" i="7"/>
  <c r="KJ21" i="7"/>
  <c r="KI21" i="7"/>
  <c r="KH21" i="7"/>
  <c r="KG21" i="7"/>
  <c r="KF21" i="7"/>
  <c r="KE21" i="7"/>
  <c r="KD21" i="7"/>
  <c r="KC21" i="7"/>
  <c r="KB21" i="7"/>
  <c r="KA21" i="7"/>
  <c r="JZ21" i="7"/>
  <c r="JY21" i="7"/>
  <c r="JX21" i="7"/>
  <c r="JW21" i="7"/>
  <c r="JV21" i="7"/>
  <c r="JU21" i="7"/>
  <c r="JT21" i="7"/>
  <c r="JS21" i="7"/>
  <c r="JR21" i="7"/>
  <c r="JQ21" i="7"/>
  <c r="JP21" i="7"/>
  <c r="JO21" i="7"/>
  <c r="JN21" i="7"/>
  <c r="JM21" i="7"/>
  <c r="JL21" i="7"/>
  <c r="JK21" i="7"/>
  <c r="JJ21" i="7"/>
  <c r="JI21" i="7"/>
  <c r="JH21" i="7"/>
  <c r="JG21" i="7"/>
  <c r="JF21" i="7"/>
  <c r="JE21" i="7"/>
  <c r="JD21" i="7"/>
  <c r="JC21" i="7"/>
  <c r="JB21" i="7"/>
  <c r="JA21" i="7"/>
  <c r="IZ21" i="7"/>
  <c r="IY21" i="7"/>
  <c r="IX21" i="7"/>
  <c r="IW21" i="7"/>
  <c r="IV21" i="7"/>
  <c r="IU21" i="7"/>
  <c r="IT21" i="7"/>
  <c r="IS21" i="7"/>
  <c r="IR21" i="7"/>
  <c r="IQ21" i="7"/>
  <c r="IP21" i="7"/>
  <c r="IO21" i="7"/>
  <c r="IN21" i="7"/>
  <c r="IM21" i="7"/>
  <c r="IL21" i="7"/>
  <c r="IK21" i="7"/>
  <c r="IJ21" i="7"/>
  <c r="II21" i="7"/>
  <c r="IH21" i="7"/>
  <c r="IG21" i="7"/>
  <c r="IF21" i="7"/>
  <c r="IE21" i="7"/>
  <c r="ID21" i="7"/>
  <c r="IC21" i="7"/>
  <c r="IB21" i="7"/>
  <c r="IA21" i="7"/>
  <c r="HZ21" i="7"/>
  <c r="HY21" i="7"/>
  <c r="HX21" i="7"/>
  <c r="HW21" i="7"/>
  <c r="HV21" i="7"/>
  <c r="HU21" i="7"/>
  <c r="HT21" i="7"/>
  <c r="HS21" i="7"/>
  <c r="HR21" i="7"/>
  <c r="HQ21" i="7"/>
  <c r="HP21" i="7"/>
  <c r="HO21" i="7"/>
  <c r="HN21" i="7"/>
  <c r="HM21" i="7"/>
  <c r="HL21" i="7"/>
  <c r="HK21" i="7"/>
  <c r="HJ21" i="7"/>
  <c r="HI21" i="7"/>
  <c r="HH21" i="7"/>
  <c r="HG21" i="7"/>
  <c r="HF21" i="7"/>
  <c r="HE21" i="7"/>
  <c r="HD21" i="7"/>
  <c r="HC21" i="7"/>
  <c r="HB21" i="7"/>
  <c r="HA21" i="7"/>
  <c r="GZ21" i="7"/>
  <c r="GY21" i="7"/>
  <c r="GX21" i="7"/>
  <c r="GW21" i="7"/>
  <c r="GV21" i="7"/>
  <c r="GU21" i="7"/>
  <c r="GT21" i="7"/>
  <c r="GS21" i="7"/>
  <c r="GR21" i="7"/>
  <c r="GQ21" i="7"/>
  <c r="GP21" i="7"/>
  <c r="GO21" i="7"/>
  <c r="GN21" i="7"/>
  <c r="GM21" i="7"/>
  <c r="GL21" i="7"/>
  <c r="GK21" i="7"/>
  <c r="GJ21" i="7"/>
  <c r="GI21" i="7"/>
  <c r="GH21" i="7"/>
  <c r="GG21" i="7"/>
  <c r="GF21" i="7"/>
  <c r="GE21" i="7"/>
  <c r="GD21" i="7"/>
  <c r="GC21" i="7"/>
  <c r="GB21" i="7"/>
  <c r="GA21" i="7"/>
  <c r="FZ21" i="7"/>
  <c r="FY21" i="7"/>
  <c r="FX21" i="7"/>
  <c r="FW21" i="7"/>
  <c r="FV21" i="7"/>
  <c r="FU21" i="7"/>
  <c r="FT21" i="7"/>
  <c r="FS21" i="7"/>
  <c r="FR21" i="7"/>
  <c r="FQ21" i="7"/>
  <c r="FP21" i="7"/>
  <c r="FO21" i="7"/>
  <c r="FN21" i="7"/>
  <c r="FM21" i="7"/>
  <c r="FL21" i="7"/>
  <c r="FK21" i="7"/>
  <c r="FJ21" i="7"/>
  <c r="FI21" i="7"/>
  <c r="FH21" i="7"/>
  <c r="FG21" i="7"/>
  <c r="FF21" i="7"/>
  <c r="FE21" i="7"/>
  <c r="FD21" i="7"/>
  <c r="FC21" i="7"/>
  <c r="FB21" i="7"/>
  <c r="FA21" i="7"/>
  <c r="EZ21" i="7"/>
  <c r="EY21" i="7"/>
  <c r="EX21" i="7"/>
  <c r="EW21" i="7"/>
  <c r="EV21" i="7"/>
  <c r="EU21" i="7"/>
  <c r="ET21" i="7"/>
  <c r="ES21" i="7"/>
  <c r="ER21" i="7"/>
  <c r="EQ21" i="7"/>
  <c r="EP21" i="7"/>
  <c r="EO21" i="7"/>
  <c r="EN21" i="7"/>
  <c r="EM21" i="7"/>
  <c r="EL21" i="7"/>
  <c r="EK21" i="7"/>
  <c r="EJ21" i="7"/>
  <c r="EI21" i="7"/>
  <c r="EH21" i="7"/>
  <c r="EG21" i="7"/>
  <c r="EF21" i="7"/>
  <c r="EE21" i="7"/>
  <c r="ED21" i="7"/>
  <c r="EC21" i="7"/>
  <c r="EB21" i="7"/>
  <c r="EA21" i="7"/>
  <c r="DZ21" i="7"/>
  <c r="DY21" i="7"/>
  <c r="DX21" i="7"/>
  <c r="DW21" i="7"/>
  <c r="DV21" i="7"/>
  <c r="DU21" i="7"/>
  <c r="DT21" i="7"/>
  <c r="DS21" i="7"/>
  <c r="DR21" i="7"/>
  <c r="DQ21" i="7"/>
  <c r="DP21" i="7"/>
  <c r="DO21" i="7"/>
  <c r="DN21" i="7"/>
  <c r="DM21" i="7"/>
  <c r="DL21" i="7"/>
  <c r="DK21" i="7"/>
  <c r="DJ21" i="7"/>
  <c r="DI21" i="7"/>
  <c r="DH21" i="7"/>
  <c r="DG21" i="7"/>
  <c r="DF21" i="7"/>
  <c r="DE21" i="7"/>
  <c r="DD21" i="7"/>
  <c r="DC21" i="7"/>
  <c r="DC22" i="7" s="1"/>
  <c r="DB21" i="7"/>
  <c r="DA21" i="7"/>
  <c r="CZ21" i="7"/>
  <c r="CY21" i="7"/>
  <c r="CX21" i="7"/>
  <c r="CX22" i="7" s="1"/>
  <c r="CW21" i="7"/>
  <c r="CV21" i="7"/>
  <c r="CV22" i="7" s="1"/>
  <c r="CU21" i="7"/>
  <c r="CT21" i="7"/>
  <c r="CT22" i="7" s="1"/>
  <c r="CS21" i="7"/>
  <c r="CS22" i="7" s="1"/>
  <c r="CR21" i="7"/>
  <c r="CR22" i="7" s="1"/>
  <c r="CQ21" i="7"/>
  <c r="CQ22" i="7" s="1"/>
  <c r="CP21" i="7"/>
  <c r="CO21" i="7"/>
  <c r="CN21" i="7"/>
  <c r="CM21" i="7"/>
  <c r="CL21" i="7"/>
  <c r="CK21" i="7"/>
  <c r="CJ21" i="7"/>
  <c r="CI21" i="7"/>
  <c r="CH21" i="7"/>
  <c r="CG21" i="7"/>
  <c r="CF21" i="7"/>
  <c r="CE21" i="7"/>
  <c r="CC21" i="7"/>
  <c r="CB21" i="7"/>
  <c r="CA21" i="7"/>
  <c r="BZ21" i="7"/>
  <c r="BY21" i="7"/>
  <c r="BX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BD21" i="7"/>
  <c r="BC21" i="7"/>
  <c r="BB21" i="7"/>
  <c r="BA21" i="7"/>
  <c r="AZ21" i="7"/>
  <c r="AY21" i="7"/>
  <c r="AX21" i="7"/>
  <c r="AW21" i="7"/>
  <c r="AV21" i="7"/>
  <c r="AU21" i="7"/>
  <c r="AT21" i="7"/>
  <c r="AS21" i="7"/>
  <c r="AR21" i="7"/>
  <c r="AQ21" i="7"/>
  <c r="AP21" i="7"/>
  <c r="AO21" i="7"/>
  <c r="AN21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B22" i="7" s="1"/>
  <c r="CD21" i="7"/>
  <c r="CD22" i="7" s="1"/>
  <c r="C35" i="8"/>
  <c r="F2" i="12"/>
  <c r="CZ22" i="7" l="1"/>
  <c r="DA22" i="7"/>
  <c r="DB22" i="7"/>
  <c r="CN22" i="7"/>
  <c r="DD22" i="7"/>
  <c r="CO22" i="7"/>
  <c r="CP22" i="7"/>
  <c r="CY22" i="7"/>
  <c r="CU22" i="7"/>
  <c r="CW22" i="7"/>
  <c r="AQ22" i="7"/>
  <c r="EJ22" i="7"/>
  <c r="HL22" i="7"/>
  <c r="LT22" i="7"/>
  <c r="GG22" i="7"/>
  <c r="HM22" i="7"/>
  <c r="IC22" i="7"/>
  <c r="IS22" i="7"/>
  <c r="JI22" i="7"/>
  <c r="JY22" i="7"/>
  <c r="KO22" i="7"/>
  <c r="LE22" i="7"/>
  <c r="NA22" i="7"/>
  <c r="AA22" i="7"/>
  <c r="BW22" i="7"/>
  <c r="DT22" i="7"/>
  <c r="GF22" i="7"/>
  <c r="IB22" i="7"/>
  <c r="IR22" i="7"/>
  <c r="JX22" i="7"/>
  <c r="KN22" i="7"/>
  <c r="GW22" i="7"/>
  <c r="BG22" i="7"/>
  <c r="EZ22" i="7"/>
  <c r="GV22" i="7"/>
  <c r="JH22" i="7"/>
  <c r="MJ22" i="7"/>
  <c r="K22" i="7"/>
  <c r="FP22" i="7"/>
  <c r="LD22" i="7"/>
  <c r="DO22" i="7"/>
  <c r="FK22" i="7"/>
  <c r="IM22" i="7"/>
  <c r="ME22" i="7"/>
  <c r="G22" i="7"/>
  <c r="W22" i="7"/>
  <c r="AM22" i="7"/>
  <c r="BC22" i="7"/>
  <c r="BS22" i="7"/>
  <c r="DP22" i="7"/>
  <c r="EF22" i="7"/>
  <c r="EV22" i="7"/>
  <c r="FL22" i="7"/>
  <c r="GB22" i="7"/>
  <c r="HX22" i="7"/>
  <c r="IN22" i="7"/>
  <c r="JD22" i="7"/>
  <c r="JT22" i="7"/>
  <c r="LP22" i="7"/>
  <c r="MF22" i="7"/>
  <c r="MV22" i="7"/>
  <c r="MP22" i="7"/>
  <c r="E22" i="7"/>
  <c r="IT22" i="7"/>
  <c r="JJ22" i="7"/>
  <c r="JZ22" i="7"/>
  <c r="KP22" i="7"/>
  <c r="LF22" i="7"/>
  <c r="ML22" i="7"/>
  <c r="NB22" i="7"/>
  <c r="BL22" i="7"/>
  <c r="DY22" i="7"/>
  <c r="EO22" i="7"/>
  <c r="FE22" i="7"/>
  <c r="FU22" i="7"/>
  <c r="GK22" i="7"/>
  <c r="HA22" i="7"/>
  <c r="HQ22" i="7"/>
  <c r="IG22" i="7"/>
  <c r="IW22" i="7"/>
  <c r="JM22" i="7"/>
  <c r="KC22" i="7"/>
  <c r="KS22" i="7"/>
  <c r="LI22" i="7"/>
  <c r="LY22" i="7"/>
  <c r="AF22" i="7"/>
  <c r="DI22" i="7"/>
  <c r="P22" i="7"/>
  <c r="U22" i="7"/>
  <c r="AK22" i="7"/>
  <c r="BA22" i="7"/>
  <c r="CB22" i="7"/>
  <c r="AV22" i="7"/>
  <c r="H22" i="7"/>
  <c r="X22" i="7"/>
  <c r="AN22" i="7"/>
  <c r="BD22" i="7"/>
  <c r="BT22" i="7"/>
  <c r="CK22" i="7"/>
  <c r="DQ22" i="7"/>
  <c r="EG22" i="7"/>
  <c r="EW22" i="7"/>
  <c r="FM22" i="7"/>
  <c r="GC22" i="7"/>
  <c r="GS22" i="7"/>
  <c r="HI22" i="7"/>
  <c r="HY22" i="7"/>
  <c r="IO22" i="7"/>
  <c r="JE22" i="7"/>
  <c r="JU22" i="7"/>
  <c r="KL22" i="7"/>
  <c r="LB22" i="7"/>
  <c r="LQ22" i="7"/>
  <c r="MG22" i="7"/>
  <c r="MW22" i="7"/>
  <c r="JO22" i="7"/>
  <c r="KE22" i="7"/>
  <c r="KV22" i="7"/>
  <c r="FG22" i="7"/>
  <c r="DM22" i="7"/>
  <c r="EC22" i="7"/>
  <c r="ES22" i="7"/>
  <c r="FI22" i="7"/>
  <c r="FY22" i="7"/>
  <c r="GO22" i="7"/>
  <c r="HE22" i="7"/>
  <c r="HU22" i="7"/>
  <c r="IK22" i="7"/>
  <c r="JA22" i="7"/>
  <c r="JQ22" i="7"/>
  <c r="LM22" i="7"/>
  <c r="MC22" i="7"/>
  <c r="MS22" i="7"/>
  <c r="II22" i="7"/>
  <c r="AY22" i="7"/>
  <c r="ER22" i="7"/>
  <c r="MR22" i="7"/>
  <c r="BP22" i="7"/>
  <c r="CH22" i="7"/>
  <c r="GM22" i="7"/>
  <c r="S22" i="7"/>
  <c r="HD22" i="7"/>
  <c r="F22" i="7"/>
  <c r="V22" i="7"/>
  <c r="AL22" i="7"/>
  <c r="BB22" i="7"/>
  <c r="BR22" i="7"/>
  <c r="EE22" i="7"/>
  <c r="EU22" i="7"/>
  <c r="HW22" i="7"/>
  <c r="JS22" i="7"/>
  <c r="LO22" i="7"/>
  <c r="MU22" i="7"/>
  <c r="AX22" i="7"/>
  <c r="EQ22" i="7"/>
  <c r="HT22" i="7"/>
  <c r="IZ22" i="7"/>
  <c r="IY22" i="7"/>
  <c r="MB22" i="7"/>
  <c r="Y22" i="7"/>
  <c r="AO22" i="7"/>
  <c r="BU22" i="7"/>
  <c r="DR22" i="7"/>
  <c r="EH22" i="7"/>
  <c r="EX22" i="7"/>
  <c r="FN22" i="7"/>
  <c r="GD22" i="7"/>
  <c r="GT22" i="7"/>
  <c r="HZ22" i="7"/>
  <c r="IP22" i="7"/>
  <c r="JF22" i="7"/>
  <c r="JV22" i="7"/>
  <c r="LR22" i="7"/>
  <c r="MH22" i="7"/>
  <c r="MX22" i="7"/>
  <c r="HS22" i="7"/>
  <c r="JP22" i="7"/>
  <c r="I22" i="7"/>
  <c r="BE22" i="7"/>
  <c r="HJ22" i="7"/>
  <c r="MZ22" i="7"/>
  <c r="MQ22" i="7"/>
  <c r="KF22" i="7"/>
  <c r="MK22" i="7"/>
  <c r="HC22" i="7"/>
  <c r="BO22" i="7"/>
  <c r="EB22" i="7"/>
  <c r="FX22" i="7"/>
  <c r="AS22" i="7"/>
  <c r="EL22" i="7"/>
  <c r="FR22" i="7"/>
  <c r="GH22" i="7"/>
  <c r="GX22" i="7"/>
  <c r="HN22" i="7"/>
  <c r="ID22" i="7"/>
  <c r="LV22" i="7"/>
  <c r="R22" i="7"/>
  <c r="BN22" i="7"/>
  <c r="DK22" i="7"/>
  <c r="FW22" i="7"/>
  <c r="C22" i="7"/>
  <c r="AI22" i="7"/>
  <c r="DL22" i="7"/>
  <c r="FH22" i="7"/>
  <c r="LL22" i="7"/>
  <c r="AC22" i="7"/>
  <c r="BY22" i="7"/>
  <c r="DF22" i="7"/>
  <c r="FB22" i="7"/>
  <c r="AH22" i="7"/>
  <c r="EA22" i="7"/>
  <c r="IJ22" i="7"/>
  <c r="M22" i="7"/>
  <c r="BI22" i="7"/>
  <c r="DV22" i="7"/>
  <c r="AD22" i="7"/>
  <c r="DW22" i="7"/>
  <c r="ED22" i="7"/>
  <c r="GP22" i="7"/>
  <c r="IL22" i="7"/>
  <c r="ET22" i="7"/>
  <c r="FZ22" i="7"/>
  <c r="HV22" i="7"/>
  <c r="JR22" i="7"/>
  <c r="MD22" i="7"/>
  <c r="FJ22" i="7"/>
  <c r="HF22" i="7"/>
  <c r="JB22" i="7"/>
  <c r="KX22" i="7"/>
  <c r="LN22" i="7"/>
  <c r="MT22" i="7"/>
  <c r="CI22" i="7"/>
  <c r="GQ22" i="7"/>
  <c r="KI22" i="7"/>
  <c r="KY22" i="7"/>
  <c r="CJ22" i="7"/>
  <c r="GR22" i="7"/>
  <c r="HH22" i="7"/>
  <c r="KJ22" i="7"/>
  <c r="KZ22" i="7"/>
  <c r="GA22" i="7"/>
  <c r="JC22" i="7"/>
  <c r="BQ22" i="7"/>
  <c r="CL22" i="7"/>
  <c r="J22" i="7"/>
  <c r="Z22" i="7"/>
  <c r="AP22" i="7"/>
  <c r="BF22" i="7"/>
  <c r="BV22" i="7"/>
  <c r="DS22" i="7"/>
  <c r="EI22" i="7"/>
  <c r="EY22" i="7"/>
  <c r="FO22" i="7"/>
  <c r="GE22" i="7"/>
  <c r="HK22" i="7"/>
  <c r="IA22" i="7"/>
  <c r="IQ22" i="7"/>
  <c r="JG22" i="7"/>
  <c r="JW22" i="7"/>
  <c r="KM22" i="7"/>
  <c r="LC22" i="7"/>
  <c r="LS22" i="7"/>
  <c r="MI22" i="7"/>
  <c r="MY22" i="7"/>
  <c r="DN22" i="7"/>
  <c r="L22" i="7"/>
  <c r="AB22" i="7"/>
  <c r="AR22" i="7"/>
  <c r="BH22" i="7"/>
  <c r="BX22" i="7"/>
  <c r="DE22" i="7"/>
  <c r="DU22" i="7"/>
  <c r="EK22" i="7"/>
  <c r="FA22" i="7"/>
  <c r="FQ22" i="7"/>
  <c r="LU22" i="7"/>
  <c r="AT22" i="7"/>
  <c r="EM22" i="7"/>
  <c r="GY22" i="7"/>
  <c r="IU22" i="7"/>
  <c r="KA22" i="7"/>
  <c r="MM22" i="7"/>
  <c r="O22" i="7"/>
  <c r="AE22" i="7"/>
  <c r="AU22" i="7"/>
  <c r="BK22" i="7"/>
  <c r="CA22" i="7"/>
  <c r="DH22" i="7"/>
  <c r="DX22" i="7"/>
  <c r="EN22" i="7"/>
  <c r="FD22" i="7"/>
  <c r="FT22" i="7"/>
  <c r="GJ22" i="7"/>
  <c r="GZ22" i="7"/>
  <c r="HP22" i="7"/>
  <c r="IF22" i="7"/>
  <c r="IV22" i="7"/>
  <c r="JL22" i="7"/>
  <c r="KB22" i="7"/>
  <c r="KR22" i="7"/>
  <c r="LH22" i="7"/>
  <c r="LX22" i="7"/>
  <c r="MN22" i="7"/>
  <c r="BJ22" i="7"/>
  <c r="DG22" i="7"/>
  <c r="FS22" i="7"/>
  <c r="IE22" i="7"/>
  <c r="JK22" i="7"/>
  <c r="LG22" i="7"/>
  <c r="MO22" i="7"/>
  <c r="HG22" i="7"/>
  <c r="BZ22" i="7"/>
  <c r="FC22" i="7"/>
  <c r="LW22" i="7"/>
  <c r="Q22" i="7"/>
  <c r="AG22" i="7"/>
  <c r="AW22" i="7"/>
  <c r="BM22" i="7"/>
  <c r="CC22" i="7"/>
  <c r="DJ22" i="7"/>
  <c r="DZ22" i="7"/>
  <c r="EP22" i="7"/>
  <c r="FF22" i="7"/>
  <c r="FV22" i="7"/>
  <c r="GL22" i="7"/>
  <c r="HB22" i="7"/>
  <c r="HR22" i="7"/>
  <c r="IH22" i="7"/>
  <c r="IX22" i="7"/>
  <c r="JN22" i="7"/>
  <c r="KD22" i="7"/>
  <c r="KT22" i="7"/>
  <c r="LJ22" i="7"/>
  <c r="LZ22" i="7"/>
  <c r="N22" i="7"/>
  <c r="GI22" i="7"/>
  <c r="CE22" i="7"/>
  <c r="KU22" i="7"/>
  <c r="LK22" i="7"/>
  <c r="MA22" i="7"/>
  <c r="LA22" i="7"/>
  <c r="KW22" i="7"/>
  <c r="KQ22" i="7"/>
  <c r="KG22" i="7"/>
  <c r="KK22" i="7"/>
  <c r="KH22" i="7"/>
  <c r="HO22" i="7"/>
  <c r="GU22" i="7"/>
  <c r="GN22" i="7"/>
  <c r="CF22" i="7"/>
  <c r="CG22" i="7"/>
  <c r="CM22" i="7"/>
  <c r="D22" i="7"/>
  <c r="T22" i="7"/>
  <c r="AJ22" i="7"/>
  <c r="AZ22" i="7"/>
  <c r="C10" i="12" l="1"/>
  <c r="F28" i="12"/>
  <c r="D28" i="12"/>
  <c r="C7" i="8"/>
  <c r="F109" i="11"/>
  <c r="E109" i="11"/>
  <c r="D109" i="11"/>
  <c r="C109" i="11"/>
  <c r="B109" i="11"/>
  <c r="A109" i="11"/>
  <c r="F108" i="11"/>
  <c r="E108" i="11"/>
  <c r="D108" i="11"/>
  <c r="C108" i="11"/>
  <c r="B108" i="11"/>
  <c r="A108" i="11"/>
  <c r="F107" i="11"/>
  <c r="E107" i="11"/>
  <c r="D107" i="11"/>
  <c r="C107" i="11"/>
  <c r="B107" i="11"/>
  <c r="A107" i="11"/>
  <c r="F106" i="11"/>
  <c r="E106" i="11"/>
  <c r="D106" i="11"/>
  <c r="C106" i="11"/>
  <c r="B106" i="11"/>
  <c r="A106" i="11"/>
  <c r="F105" i="11"/>
  <c r="E105" i="11"/>
  <c r="D105" i="11"/>
  <c r="C105" i="11"/>
  <c r="B105" i="11"/>
  <c r="A105" i="11"/>
  <c r="F104" i="11"/>
  <c r="E104" i="11"/>
  <c r="D104" i="11"/>
  <c r="C104" i="11"/>
  <c r="B104" i="11"/>
  <c r="A104" i="11"/>
  <c r="F103" i="11"/>
  <c r="E103" i="11"/>
  <c r="D103" i="11"/>
  <c r="C103" i="11"/>
  <c r="B103" i="11"/>
  <c r="A103" i="11"/>
  <c r="F102" i="11"/>
  <c r="E102" i="11"/>
  <c r="D102" i="11"/>
  <c r="C102" i="11"/>
  <c r="B102" i="11"/>
  <c r="A102" i="11"/>
  <c r="F101" i="11"/>
  <c r="E101" i="11"/>
  <c r="D101" i="11"/>
  <c r="C101" i="11"/>
  <c r="B101" i="11"/>
  <c r="A101" i="11"/>
  <c r="F100" i="11"/>
  <c r="E100" i="11"/>
  <c r="D100" i="11"/>
  <c r="C100" i="11"/>
  <c r="B100" i="11"/>
  <c r="A100" i="11"/>
  <c r="F99" i="11"/>
  <c r="E99" i="11"/>
  <c r="D99" i="11"/>
  <c r="C99" i="11"/>
  <c r="B99" i="11"/>
  <c r="A99" i="11"/>
  <c r="F98" i="11"/>
  <c r="E98" i="11"/>
  <c r="D98" i="11"/>
  <c r="C98" i="11"/>
  <c r="B98" i="11"/>
  <c r="A98" i="11"/>
  <c r="F97" i="11"/>
  <c r="E97" i="11"/>
  <c r="D97" i="11"/>
  <c r="C97" i="11"/>
  <c r="B97" i="11"/>
  <c r="A97" i="11"/>
  <c r="F96" i="11"/>
  <c r="E96" i="11"/>
  <c r="D96" i="11"/>
  <c r="C96" i="11"/>
  <c r="B96" i="11"/>
  <c r="A96" i="11"/>
  <c r="F95" i="11"/>
  <c r="E95" i="11"/>
  <c r="D95" i="11"/>
  <c r="C95" i="11"/>
  <c r="B95" i="11"/>
  <c r="A95" i="11"/>
  <c r="F94" i="11"/>
  <c r="E94" i="11"/>
  <c r="D94" i="11"/>
  <c r="C94" i="11"/>
  <c r="B94" i="11"/>
  <c r="A94" i="11"/>
  <c r="F93" i="11"/>
  <c r="E93" i="11"/>
  <c r="D93" i="11"/>
  <c r="C93" i="11"/>
  <c r="B93" i="11"/>
  <c r="A93" i="11"/>
  <c r="F92" i="11"/>
  <c r="E92" i="11"/>
  <c r="D92" i="11"/>
  <c r="C92" i="11"/>
  <c r="B92" i="11"/>
  <c r="A92" i="11"/>
  <c r="F91" i="11"/>
  <c r="E91" i="11"/>
  <c r="D91" i="11"/>
  <c r="C91" i="11"/>
  <c r="B91" i="11"/>
  <c r="A91" i="11"/>
  <c r="F90" i="11"/>
  <c r="E90" i="11"/>
  <c r="D90" i="11"/>
  <c r="C90" i="11"/>
  <c r="B90" i="11"/>
  <c r="A90" i="11"/>
  <c r="F89" i="11"/>
  <c r="E89" i="11"/>
  <c r="D89" i="11"/>
  <c r="C89" i="11"/>
  <c r="B89" i="11"/>
  <c r="A89" i="11"/>
  <c r="F88" i="11"/>
  <c r="E88" i="11"/>
  <c r="D88" i="11"/>
  <c r="C88" i="11"/>
  <c r="B88" i="11"/>
  <c r="A88" i="11"/>
  <c r="F87" i="11"/>
  <c r="E87" i="11"/>
  <c r="D87" i="11"/>
  <c r="C87" i="11"/>
  <c r="B87" i="11"/>
  <c r="A87" i="11"/>
  <c r="F86" i="11"/>
  <c r="E86" i="11"/>
  <c r="D86" i="11"/>
  <c r="C86" i="11"/>
  <c r="B86" i="11"/>
  <c r="A86" i="11"/>
  <c r="F85" i="11"/>
  <c r="E85" i="11"/>
  <c r="D85" i="11"/>
  <c r="C85" i="11"/>
  <c r="B85" i="11"/>
  <c r="A85" i="11"/>
  <c r="F84" i="11"/>
  <c r="E84" i="11"/>
  <c r="D84" i="11"/>
  <c r="C84" i="11"/>
  <c r="B84" i="11"/>
  <c r="A84" i="11"/>
  <c r="F83" i="11"/>
  <c r="E83" i="11"/>
  <c r="D83" i="11"/>
  <c r="C83" i="11"/>
  <c r="B83" i="11"/>
  <c r="A83" i="11"/>
  <c r="F82" i="11"/>
  <c r="E82" i="11"/>
  <c r="D82" i="11"/>
  <c r="C82" i="11"/>
  <c r="B82" i="11"/>
  <c r="A82" i="11"/>
  <c r="F81" i="11"/>
  <c r="E81" i="11"/>
  <c r="D81" i="11"/>
  <c r="C81" i="11"/>
  <c r="B81" i="11"/>
  <c r="A81" i="11"/>
  <c r="F80" i="11"/>
  <c r="E80" i="11"/>
  <c r="D80" i="11"/>
  <c r="C80" i="11"/>
  <c r="B80" i="11"/>
  <c r="A80" i="11"/>
  <c r="F79" i="11"/>
  <c r="E79" i="11"/>
  <c r="D79" i="11"/>
  <c r="C79" i="11"/>
  <c r="B79" i="11"/>
  <c r="A79" i="11"/>
  <c r="F78" i="11"/>
  <c r="E78" i="11"/>
  <c r="D78" i="11"/>
  <c r="C78" i="11"/>
  <c r="B78" i="11"/>
  <c r="A78" i="11"/>
  <c r="F77" i="11"/>
  <c r="E77" i="11"/>
  <c r="D77" i="11"/>
  <c r="C77" i="11"/>
  <c r="B77" i="11"/>
  <c r="A77" i="11"/>
  <c r="F76" i="11"/>
  <c r="E76" i="11"/>
  <c r="D76" i="11"/>
  <c r="C76" i="11"/>
  <c r="B76" i="11"/>
  <c r="A76" i="11"/>
  <c r="F75" i="11"/>
  <c r="E75" i="11"/>
  <c r="D75" i="11"/>
  <c r="C75" i="11"/>
  <c r="B75" i="11"/>
  <c r="A75" i="11"/>
  <c r="F74" i="11"/>
  <c r="E74" i="11"/>
  <c r="D74" i="11"/>
  <c r="C74" i="11"/>
  <c r="B74" i="11"/>
  <c r="A74" i="11"/>
  <c r="F73" i="11"/>
  <c r="E73" i="11"/>
  <c r="D73" i="11"/>
  <c r="C73" i="11"/>
  <c r="B73" i="11"/>
  <c r="A73" i="11"/>
  <c r="F72" i="11"/>
  <c r="E72" i="11"/>
  <c r="D72" i="11"/>
  <c r="C72" i="11"/>
  <c r="B72" i="11"/>
  <c r="A72" i="11"/>
  <c r="F71" i="11"/>
  <c r="E71" i="11"/>
  <c r="D71" i="11"/>
  <c r="C71" i="11"/>
  <c r="B71" i="11"/>
  <c r="A71" i="11"/>
  <c r="F70" i="11"/>
  <c r="E70" i="11"/>
  <c r="D70" i="11"/>
  <c r="C70" i="11"/>
  <c r="B70" i="11"/>
  <c r="A70" i="11"/>
  <c r="F69" i="11"/>
  <c r="E69" i="11"/>
  <c r="D69" i="11"/>
  <c r="C69" i="11"/>
  <c r="B69" i="11"/>
  <c r="A69" i="11"/>
  <c r="F68" i="11"/>
  <c r="E68" i="11"/>
  <c r="D68" i="11"/>
  <c r="C68" i="11"/>
  <c r="B68" i="11"/>
  <c r="A68" i="11"/>
  <c r="F67" i="11"/>
  <c r="E67" i="11"/>
  <c r="D67" i="11"/>
  <c r="C67" i="11"/>
  <c r="B67" i="11"/>
  <c r="A67" i="11"/>
  <c r="F66" i="11"/>
  <c r="E66" i="11"/>
  <c r="D66" i="11"/>
  <c r="C66" i="11"/>
  <c r="B66" i="11"/>
  <c r="A66" i="11"/>
  <c r="F65" i="11"/>
  <c r="E65" i="11"/>
  <c r="D65" i="11"/>
  <c r="C65" i="11"/>
  <c r="B65" i="11"/>
  <c r="F64" i="11"/>
  <c r="E64" i="11"/>
  <c r="D64" i="11"/>
  <c r="C64" i="11"/>
  <c r="B64" i="11"/>
  <c r="A64" i="11"/>
  <c r="F63" i="11"/>
  <c r="E63" i="11"/>
  <c r="D63" i="11"/>
  <c r="C63" i="11"/>
  <c r="B63" i="11"/>
  <c r="A63" i="11"/>
  <c r="F62" i="11"/>
  <c r="E62" i="11"/>
  <c r="D62" i="11"/>
  <c r="C62" i="11"/>
  <c r="B62" i="11"/>
  <c r="A62" i="11"/>
  <c r="F61" i="11"/>
  <c r="E61" i="11"/>
  <c r="D61" i="11"/>
  <c r="C61" i="11"/>
  <c r="B61" i="11"/>
  <c r="A61" i="11"/>
  <c r="F60" i="11"/>
  <c r="E60" i="11"/>
  <c r="D60" i="11"/>
  <c r="C60" i="11"/>
  <c r="B60" i="11"/>
  <c r="A60" i="11"/>
  <c r="F59" i="11"/>
  <c r="E59" i="11"/>
  <c r="D59" i="11"/>
  <c r="C59" i="11"/>
  <c r="B59" i="11"/>
  <c r="A59" i="11"/>
  <c r="F58" i="11"/>
  <c r="E58" i="11"/>
  <c r="D58" i="11"/>
  <c r="C58" i="11"/>
  <c r="B58" i="11"/>
  <c r="A58" i="11"/>
  <c r="F57" i="11"/>
  <c r="E57" i="11"/>
  <c r="D57" i="11"/>
  <c r="C57" i="11"/>
  <c r="B57" i="11"/>
  <c r="A57" i="11"/>
  <c r="F56" i="11"/>
  <c r="E56" i="11"/>
  <c r="D56" i="11"/>
  <c r="C56" i="11"/>
  <c r="B56" i="11"/>
  <c r="A56" i="11"/>
  <c r="F55" i="11"/>
  <c r="E55" i="11"/>
  <c r="D55" i="11"/>
  <c r="C55" i="11"/>
  <c r="B55" i="11"/>
  <c r="A55" i="11"/>
  <c r="F54" i="11"/>
  <c r="E54" i="11"/>
  <c r="D54" i="11"/>
  <c r="C54" i="11"/>
  <c r="B54" i="11"/>
  <c r="A54" i="11"/>
  <c r="F53" i="11"/>
  <c r="E53" i="11"/>
  <c r="D53" i="11"/>
  <c r="C53" i="11"/>
  <c r="B53" i="11"/>
  <c r="A53" i="11"/>
  <c r="F52" i="11"/>
  <c r="E52" i="11"/>
  <c r="D52" i="11"/>
  <c r="C52" i="11"/>
  <c r="B52" i="11"/>
  <c r="A52" i="11"/>
  <c r="F51" i="11"/>
  <c r="E51" i="11"/>
  <c r="D51" i="11"/>
  <c r="C51" i="11"/>
  <c r="B51" i="11"/>
  <c r="A51" i="11"/>
  <c r="F50" i="11"/>
  <c r="E50" i="11"/>
  <c r="D50" i="11"/>
  <c r="C50" i="11"/>
  <c r="B50" i="11"/>
  <c r="A50" i="11"/>
  <c r="F49" i="11"/>
  <c r="E49" i="11"/>
  <c r="D49" i="11"/>
  <c r="C49" i="11"/>
  <c r="B49" i="11"/>
  <c r="A49" i="11"/>
  <c r="F48" i="11"/>
  <c r="E48" i="11"/>
  <c r="D48" i="11"/>
  <c r="C48" i="11"/>
  <c r="B48" i="11"/>
  <c r="A48" i="11"/>
  <c r="F47" i="11"/>
  <c r="E47" i="11"/>
  <c r="D47" i="11"/>
  <c r="C47" i="11"/>
  <c r="B47" i="11"/>
  <c r="A47" i="11"/>
  <c r="F46" i="11"/>
  <c r="E46" i="11"/>
  <c r="D46" i="11"/>
  <c r="C46" i="11"/>
  <c r="B46" i="11"/>
  <c r="A46" i="11"/>
  <c r="F45" i="11"/>
  <c r="E45" i="11"/>
  <c r="D45" i="11"/>
  <c r="C45" i="11"/>
  <c r="B45" i="11"/>
  <c r="A45" i="11"/>
  <c r="F44" i="11"/>
  <c r="E44" i="11"/>
  <c r="D44" i="11"/>
  <c r="C44" i="11"/>
  <c r="B44" i="11"/>
  <c r="A44" i="11"/>
  <c r="F43" i="11"/>
  <c r="E43" i="11"/>
  <c r="D43" i="11"/>
  <c r="C43" i="11"/>
  <c r="B43" i="11"/>
  <c r="A43" i="11"/>
  <c r="F42" i="11"/>
  <c r="E42" i="11"/>
  <c r="D42" i="11"/>
  <c r="C42" i="11"/>
  <c r="B42" i="11"/>
  <c r="A42" i="11"/>
  <c r="F41" i="11"/>
  <c r="E41" i="11"/>
  <c r="D41" i="11"/>
  <c r="C41" i="11"/>
  <c r="B41" i="11"/>
  <c r="A41" i="11"/>
  <c r="F40" i="11"/>
  <c r="E40" i="11"/>
  <c r="D40" i="11"/>
  <c r="C40" i="11"/>
  <c r="B40" i="11"/>
  <c r="A40" i="11"/>
  <c r="F39" i="11"/>
  <c r="E39" i="11"/>
  <c r="D39" i="11"/>
  <c r="C39" i="11"/>
  <c r="B39" i="11"/>
  <c r="A39" i="11"/>
  <c r="F38" i="11"/>
  <c r="E38" i="11"/>
  <c r="D38" i="11"/>
  <c r="C38" i="11"/>
  <c r="B38" i="11"/>
  <c r="A38" i="11"/>
  <c r="F37" i="11"/>
  <c r="E37" i="11"/>
  <c r="D37" i="11"/>
  <c r="C37" i="11"/>
  <c r="B37" i="11"/>
  <c r="A37" i="11"/>
  <c r="F36" i="11"/>
  <c r="E36" i="11"/>
  <c r="D36" i="11"/>
  <c r="C36" i="11"/>
  <c r="B36" i="11"/>
  <c r="A36" i="11"/>
  <c r="F35" i="11"/>
  <c r="E35" i="11"/>
  <c r="D35" i="11"/>
  <c r="C35" i="11"/>
  <c r="B35" i="11"/>
  <c r="A35" i="11"/>
  <c r="F34" i="11"/>
  <c r="E34" i="11"/>
  <c r="D34" i="11"/>
  <c r="C34" i="11"/>
  <c r="B34" i="11"/>
  <c r="A34" i="11"/>
  <c r="F33" i="11"/>
  <c r="E33" i="11"/>
  <c r="D33" i="11"/>
  <c r="C33" i="11"/>
  <c r="B33" i="11"/>
  <c r="A33" i="11"/>
  <c r="F32" i="11"/>
  <c r="E32" i="11"/>
  <c r="D32" i="11"/>
  <c r="C32" i="11"/>
  <c r="B32" i="11"/>
  <c r="A32" i="11"/>
  <c r="F31" i="11"/>
  <c r="E31" i="11"/>
  <c r="D31" i="11"/>
  <c r="C31" i="11"/>
  <c r="B31" i="11"/>
  <c r="A31" i="11"/>
  <c r="F30" i="11"/>
  <c r="E30" i="11"/>
  <c r="D30" i="11"/>
  <c r="C30" i="11"/>
  <c r="B30" i="11"/>
  <c r="A30" i="11"/>
  <c r="F29" i="11"/>
  <c r="E29" i="11"/>
  <c r="D29" i="11"/>
  <c r="C29" i="11"/>
  <c r="B29" i="11"/>
  <c r="A29" i="11"/>
  <c r="F28" i="11"/>
  <c r="E28" i="11"/>
  <c r="D28" i="11"/>
  <c r="C28" i="11"/>
  <c r="B28" i="11"/>
  <c r="A28" i="11"/>
  <c r="F27" i="11"/>
  <c r="E27" i="11"/>
  <c r="D27" i="11"/>
  <c r="C27" i="11"/>
  <c r="B27" i="11"/>
  <c r="A27" i="11"/>
  <c r="F26" i="11"/>
  <c r="E26" i="11"/>
  <c r="D26" i="11"/>
  <c r="C26" i="11"/>
  <c r="B26" i="11"/>
  <c r="A26" i="11"/>
  <c r="F25" i="11"/>
  <c r="E25" i="11"/>
  <c r="D25" i="11"/>
  <c r="C25" i="11"/>
  <c r="B25" i="11"/>
  <c r="A25" i="11"/>
  <c r="F24" i="11"/>
  <c r="E24" i="11"/>
  <c r="D24" i="11"/>
  <c r="C24" i="11"/>
  <c r="B24" i="11"/>
  <c r="A24" i="11"/>
  <c r="F23" i="11"/>
  <c r="E23" i="11"/>
  <c r="D23" i="11"/>
  <c r="C23" i="11"/>
  <c r="B23" i="11"/>
  <c r="A23" i="11"/>
  <c r="F22" i="11"/>
  <c r="E22" i="11"/>
  <c r="D22" i="11"/>
  <c r="C22" i="11"/>
  <c r="B22" i="11"/>
  <c r="A22" i="11"/>
  <c r="F21" i="11"/>
  <c r="E21" i="11"/>
  <c r="D21" i="11"/>
  <c r="C21" i="11"/>
  <c r="B21" i="11"/>
  <c r="A21" i="11"/>
  <c r="F20" i="11"/>
  <c r="E20" i="11"/>
  <c r="D20" i="11"/>
  <c r="C20" i="11"/>
  <c r="B20" i="11"/>
  <c r="A20" i="11"/>
  <c r="F19" i="11"/>
  <c r="E19" i="11"/>
  <c r="D19" i="11"/>
  <c r="C19" i="11"/>
  <c r="B19" i="11"/>
  <c r="A19" i="11"/>
  <c r="F18" i="11"/>
  <c r="E18" i="11"/>
  <c r="D18" i="11"/>
  <c r="C18" i="11"/>
  <c r="B18" i="11"/>
  <c r="A18" i="11"/>
  <c r="F17" i="11"/>
  <c r="E17" i="11"/>
  <c r="D17" i="11"/>
  <c r="C17" i="11"/>
  <c r="B17" i="11"/>
  <c r="A17" i="11"/>
  <c r="F16" i="11"/>
  <c r="E16" i="11"/>
  <c r="D16" i="11"/>
  <c r="C16" i="11"/>
  <c r="B16" i="11"/>
  <c r="A16" i="11"/>
  <c r="F15" i="11"/>
  <c r="E15" i="11"/>
  <c r="D15" i="11"/>
  <c r="C15" i="11"/>
  <c r="B15" i="11"/>
  <c r="A15" i="11"/>
  <c r="F14" i="11"/>
  <c r="E14" i="11"/>
  <c r="D14" i="11"/>
  <c r="C14" i="11"/>
  <c r="B14" i="11"/>
  <c r="A14" i="11"/>
  <c r="F13" i="11"/>
  <c r="E13" i="11"/>
  <c r="D13" i="11"/>
  <c r="C13" i="11"/>
  <c r="B13" i="11"/>
  <c r="A13" i="11"/>
  <c r="F12" i="11"/>
  <c r="E12" i="11"/>
  <c r="D12" i="11"/>
  <c r="C12" i="11"/>
  <c r="B12" i="11"/>
  <c r="A12" i="11"/>
  <c r="F11" i="11"/>
  <c r="E11" i="11"/>
  <c r="D11" i="11"/>
  <c r="C11" i="11"/>
  <c r="B11" i="11"/>
  <c r="A11" i="11"/>
  <c r="C15" i="8"/>
  <c r="C17" i="8"/>
  <c r="C16" i="8"/>
  <c r="C31" i="8"/>
  <c r="C30" i="8"/>
  <c r="C25" i="8"/>
  <c r="C9" i="6" s="1"/>
  <c r="J14" i="10" l="1"/>
  <c r="J13" i="10"/>
  <c r="J15" i="10"/>
  <c r="B16" i="9"/>
  <c r="J16" i="10"/>
  <c r="C32" i="8"/>
  <c r="G7" i="16" l="1"/>
  <c r="G6" i="16"/>
  <c r="H9" i="6" s="1"/>
  <c r="F6" i="16"/>
  <c r="E16" i="9" s="1"/>
  <c r="E6" i="16"/>
  <c r="D16" i="9" s="1"/>
  <c r="A1" i="14" a="1"/>
  <c r="A2" i="6" s="1"/>
  <c r="F10" i="11"/>
  <c r="E10" i="11"/>
  <c r="D10" i="11"/>
  <c r="C10" i="11"/>
  <c r="B10" i="11"/>
  <c r="A10" i="11"/>
  <c r="C3" i="11"/>
  <c r="B3" i="11"/>
  <c r="C2" i="11"/>
  <c r="B2" i="11"/>
  <c r="D7" i="8" s="1"/>
  <c r="A15" i="10" l="1"/>
  <c r="A14" i="10"/>
  <c r="A1" i="14"/>
  <c r="K12" i="10"/>
  <c r="B12" i="10"/>
  <c r="E7" i="8"/>
  <c r="F1" i="12" l="1"/>
  <c r="B20" i="18"/>
  <c r="B7" i="18"/>
  <c r="B19" i="18"/>
  <c r="A6" i="18"/>
  <c r="F3" i="18"/>
  <c r="B17" i="18"/>
  <c r="F1" i="18"/>
  <c r="B16" i="18"/>
  <c r="B15" i="18"/>
  <c r="B14" i="18"/>
  <c r="B13" i="18"/>
  <c r="A13" i="18"/>
  <c r="A19" i="18" s="1"/>
  <c r="A23" i="18" s="1"/>
  <c r="A1" i="18"/>
  <c r="B11" i="18"/>
  <c r="B28" i="18"/>
  <c r="B27" i="18"/>
  <c r="B10" i="18"/>
  <c r="B25" i="18"/>
  <c r="B9" i="18"/>
  <c r="B24" i="18"/>
  <c r="B23" i="18"/>
  <c r="B8" i="18"/>
  <c r="D7" i="15"/>
  <c r="B7" i="15"/>
  <c r="I1" i="6"/>
  <c r="I1" i="16" s="1"/>
  <c r="C33" i="8"/>
  <c r="C36" i="8" s="1"/>
  <c r="C10" i="6" s="1"/>
  <c r="B25" i="12"/>
  <c r="D14" i="6"/>
  <c r="D16" i="6"/>
  <c r="D13" i="6"/>
  <c r="D12" i="6"/>
  <c r="D15" i="6"/>
  <c r="A3" i="6"/>
  <c r="A1" i="6"/>
  <c r="B23" i="12"/>
  <c r="H13" i="6"/>
  <c r="P7" i="15"/>
  <c r="L7" i="15"/>
  <c r="J7" i="15"/>
  <c r="H7" i="15"/>
  <c r="F7" i="15"/>
  <c r="N6" i="15"/>
  <c r="F6" i="15"/>
  <c r="N7" i="15"/>
  <c r="J6" i="15"/>
  <c r="A1" i="16"/>
  <c r="I3" i="16"/>
  <c r="A6" i="16"/>
  <c r="A10" i="6"/>
  <c r="A1" i="15"/>
  <c r="B13" i="12"/>
  <c r="B27" i="12"/>
  <c r="B20" i="12"/>
  <c r="B19" i="12"/>
  <c r="B24" i="12"/>
  <c r="B16" i="12"/>
  <c r="B15" i="12"/>
  <c r="B11" i="12"/>
  <c r="B17" i="12"/>
  <c r="B9" i="12"/>
  <c r="B7" i="12"/>
  <c r="B28" i="12"/>
  <c r="B14" i="12"/>
  <c r="A6" i="12"/>
  <c r="B8" i="12"/>
  <c r="B10" i="12"/>
  <c r="B6" i="12"/>
  <c r="B4" i="12"/>
  <c r="A13" i="12"/>
  <c r="A19" i="12" s="1"/>
  <c r="A23" i="12" s="1"/>
  <c r="F3" i="12"/>
  <c r="A1" i="12"/>
  <c r="H16" i="6"/>
  <c r="I3" i="6"/>
  <c r="I3" i="15" s="1"/>
  <c r="H12" i="6"/>
  <c r="H15" i="6"/>
  <c r="A5" i="6"/>
  <c r="A9" i="6"/>
  <c r="A8" i="6"/>
  <c r="A7" i="6"/>
  <c r="A6" i="6"/>
  <c r="H5" i="6"/>
  <c r="C34" i="8" l="1"/>
  <c r="I1" i="15"/>
  <c r="E14" i="9"/>
  <c r="H6" i="6"/>
  <c r="G25" i="9"/>
  <c r="I23" i="9"/>
  <c r="C16" i="9"/>
  <c r="B4" i="10"/>
  <c r="E21" i="9"/>
  <c r="D19" i="9"/>
  <c r="C19" i="9"/>
  <c r="A6" i="9" l="1"/>
  <c r="E4" i="10"/>
  <c r="B8" i="9" s="1"/>
  <c r="D4" i="10"/>
  <c r="B7" i="9" s="1"/>
  <c r="C4" i="10"/>
  <c r="B6" i="9" s="1"/>
  <c r="B5" i="9"/>
  <c r="D6" i="9" l="1"/>
  <c r="D5" i="9"/>
  <c r="D8" i="9"/>
  <c r="D7" i="9"/>
  <c r="F8" i="12"/>
  <c r="F10" i="12"/>
  <c r="E10" i="12"/>
  <c r="NB14" i="7"/>
  <c r="NA14" i="7"/>
  <c r="MZ14" i="7"/>
  <c r="MY14" i="7"/>
  <c r="MX14" i="7"/>
  <c r="MW14" i="7"/>
  <c r="MV14" i="7"/>
  <c r="MU14" i="7"/>
  <c r="MT14" i="7"/>
  <c r="MS14" i="7"/>
  <c r="MR14" i="7"/>
  <c r="MQ14" i="7"/>
  <c r="MP14" i="7"/>
  <c r="MO14" i="7"/>
  <c r="MN14" i="7"/>
  <c r="MM14" i="7"/>
  <c r="ML14" i="7"/>
  <c r="MK14" i="7"/>
  <c r="MJ14" i="7"/>
  <c r="MI14" i="7"/>
  <c r="MH14" i="7"/>
  <c r="MG14" i="7"/>
  <c r="MF14" i="7"/>
  <c r="ME14" i="7"/>
  <c r="MD14" i="7"/>
  <c r="MC14" i="7"/>
  <c r="MB14" i="7"/>
  <c r="MA14" i="7"/>
  <c r="LZ14" i="7"/>
  <c r="LY14" i="7"/>
  <c r="LX14" i="7"/>
  <c r="LW14" i="7"/>
  <c r="LV14" i="7"/>
  <c r="LU14" i="7"/>
  <c r="LT14" i="7"/>
  <c r="LS14" i="7"/>
  <c r="LR14" i="7"/>
  <c r="LQ14" i="7"/>
  <c r="LP14" i="7"/>
  <c r="LO14" i="7"/>
  <c r="LN14" i="7"/>
  <c r="LM14" i="7"/>
  <c r="LL14" i="7"/>
  <c r="LK14" i="7"/>
  <c r="LJ14" i="7"/>
  <c r="LI14" i="7"/>
  <c r="LH14" i="7"/>
  <c r="LG14" i="7"/>
  <c r="LF14" i="7"/>
  <c r="LE14" i="7"/>
  <c r="LD14" i="7"/>
  <c r="LC14" i="7"/>
  <c r="LB14" i="7"/>
  <c r="LA14" i="7"/>
  <c r="KZ14" i="7"/>
  <c r="KY14" i="7"/>
  <c r="KX14" i="7"/>
  <c r="KW14" i="7"/>
  <c r="KV14" i="7"/>
  <c r="KU14" i="7"/>
  <c r="KT14" i="7"/>
  <c r="KS14" i="7"/>
  <c r="KR14" i="7"/>
  <c r="KQ14" i="7"/>
  <c r="KP14" i="7"/>
  <c r="KO14" i="7"/>
  <c r="KN14" i="7"/>
  <c r="KM14" i="7"/>
  <c r="KL14" i="7"/>
  <c r="KK14" i="7"/>
  <c r="KJ14" i="7"/>
  <c r="KI14" i="7"/>
  <c r="KH14" i="7"/>
  <c r="KG14" i="7"/>
  <c r="KF14" i="7"/>
  <c r="KE14" i="7"/>
  <c r="KD14" i="7"/>
  <c r="KC14" i="7"/>
  <c r="KB14" i="7"/>
  <c r="KA14" i="7"/>
  <c r="JZ14" i="7"/>
  <c r="JY14" i="7"/>
  <c r="JX14" i="7"/>
  <c r="JW14" i="7"/>
  <c r="JV14" i="7"/>
  <c r="JU14" i="7"/>
  <c r="JT14" i="7"/>
  <c r="JS14" i="7"/>
  <c r="JR14" i="7"/>
  <c r="JQ14" i="7"/>
  <c r="JP14" i="7"/>
  <c r="JO14" i="7"/>
  <c r="JN14" i="7"/>
  <c r="JM14" i="7"/>
  <c r="JL14" i="7"/>
  <c r="JK14" i="7"/>
  <c r="JJ14" i="7"/>
  <c r="JI14" i="7"/>
  <c r="JH14" i="7"/>
  <c r="JG14" i="7"/>
  <c r="JF14" i="7"/>
  <c r="JE14" i="7"/>
  <c r="JD14" i="7"/>
  <c r="JC14" i="7"/>
  <c r="JB14" i="7"/>
  <c r="JA14" i="7"/>
  <c r="IZ14" i="7"/>
  <c r="IY14" i="7"/>
  <c r="IX14" i="7"/>
  <c r="IW14" i="7"/>
  <c r="IV14" i="7"/>
  <c r="IU14" i="7"/>
  <c r="IT14" i="7"/>
  <c r="IS14" i="7"/>
  <c r="IR14" i="7"/>
  <c r="IQ14" i="7"/>
  <c r="IP14" i="7"/>
  <c r="IO14" i="7"/>
  <c r="IN14" i="7"/>
  <c r="IM14" i="7"/>
  <c r="IL14" i="7"/>
  <c r="IK14" i="7"/>
  <c r="IJ14" i="7"/>
  <c r="II14" i="7"/>
  <c r="IH14" i="7"/>
  <c r="IG14" i="7"/>
  <c r="IF14" i="7"/>
  <c r="IE14" i="7"/>
  <c r="ID14" i="7"/>
  <c r="IC14" i="7"/>
  <c r="IB14" i="7"/>
  <c r="IA14" i="7"/>
  <c r="HZ14" i="7"/>
  <c r="HY14" i="7"/>
  <c r="HX14" i="7"/>
  <c r="HW14" i="7"/>
  <c r="HV14" i="7"/>
  <c r="HU14" i="7"/>
  <c r="HT14" i="7"/>
  <c r="HS14" i="7"/>
  <c r="HR14" i="7"/>
  <c r="HQ14" i="7"/>
  <c r="HP14" i="7"/>
  <c r="HO14" i="7"/>
  <c r="HN14" i="7"/>
  <c r="HM14" i="7"/>
  <c r="HL14" i="7"/>
  <c r="HK14" i="7"/>
  <c r="HJ14" i="7"/>
  <c r="HI14" i="7"/>
  <c r="HH14" i="7"/>
  <c r="HG14" i="7"/>
  <c r="HF14" i="7"/>
  <c r="HE14" i="7"/>
  <c r="HD14" i="7"/>
  <c r="HC14" i="7"/>
  <c r="HB14" i="7"/>
  <c r="HA14" i="7"/>
  <c r="GZ14" i="7"/>
  <c r="GY14" i="7"/>
  <c r="GX14" i="7"/>
  <c r="GW14" i="7"/>
  <c r="GV14" i="7"/>
  <c r="GU14" i="7"/>
  <c r="GT14" i="7"/>
  <c r="GS14" i="7"/>
  <c r="GR14" i="7"/>
  <c r="GQ14" i="7"/>
  <c r="GP14" i="7"/>
  <c r="GO14" i="7"/>
  <c r="GN14" i="7"/>
  <c r="GM14" i="7"/>
  <c r="GL14" i="7"/>
  <c r="GK14" i="7"/>
  <c r="GJ14" i="7"/>
  <c r="GI14" i="7"/>
  <c r="GH14" i="7"/>
  <c r="GG14" i="7"/>
  <c r="GF14" i="7"/>
  <c r="GE14" i="7"/>
  <c r="GD14" i="7"/>
  <c r="GC14" i="7"/>
  <c r="GB14" i="7"/>
  <c r="GA14" i="7"/>
  <c r="FZ14" i="7"/>
  <c r="FY14" i="7"/>
  <c r="FX14" i="7"/>
  <c r="FW14" i="7"/>
  <c r="FV14" i="7"/>
  <c r="FU14" i="7"/>
  <c r="FT14" i="7"/>
  <c r="FS14" i="7"/>
  <c r="FR14" i="7"/>
  <c r="FQ14" i="7"/>
  <c r="FP14" i="7"/>
  <c r="FO14" i="7"/>
  <c r="FN14" i="7"/>
  <c r="FM14" i="7"/>
  <c r="FL14" i="7"/>
  <c r="FK14" i="7"/>
  <c r="FJ14" i="7"/>
  <c r="FI14" i="7"/>
  <c r="FH14" i="7"/>
  <c r="FG14" i="7"/>
  <c r="FF14" i="7"/>
  <c r="FE14" i="7"/>
  <c r="FD14" i="7"/>
  <c r="FC14" i="7"/>
  <c r="FB14" i="7"/>
  <c r="FA14" i="7"/>
  <c r="EZ14" i="7"/>
  <c r="EY14" i="7"/>
  <c r="EX14" i="7"/>
  <c r="EW14" i="7"/>
  <c r="EV14" i="7"/>
  <c r="EU14" i="7"/>
  <c r="ET14" i="7"/>
  <c r="ES14" i="7"/>
  <c r="ER14" i="7"/>
  <c r="EQ14" i="7"/>
  <c r="EP14" i="7"/>
  <c r="EO14" i="7"/>
  <c r="EN14" i="7"/>
  <c r="EM14" i="7"/>
  <c r="EL14" i="7"/>
  <c r="EK14" i="7"/>
  <c r="EJ14" i="7"/>
  <c r="EI14" i="7"/>
  <c r="EH14" i="7"/>
  <c r="EG14" i="7"/>
  <c r="EF14" i="7"/>
  <c r="EE14" i="7"/>
  <c r="ED14" i="7"/>
  <c r="EC14" i="7"/>
  <c r="EB14" i="7"/>
  <c r="EA14" i="7"/>
  <c r="DZ14" i="7"/>
  <c r="DY14" i="7"/>
  <c r="DX14" i="7"/>
  <c r="DW14" i="7"/>
  <c r="DV14" i="7"/>
  <c r="DU14" i="7"/>
  <c r="DT14" i="7"/>
  <c r="DS14" i="7"/>
  <c r="DR14" i="7"/>
  <c r="DQ14" i="7"/>
  <c r="DP14" i="7"/>
  <c r="DO14" i="7"/>
  <c r="DN14" i="7"/>
  <c r="DM14" i="7"/>
  <c r="DL14" i="7"/>
  <c r="DK14" i="7"/>
  <c r="DJ14" i="7"/>
  <c r="DI14" i="7"/>
  <c r="DH14" i="7"/>
  <c r="DG14" i="7"/>
  <c r="DF14" i="7"/>
  <c r="DE14" i="7"/>
  <c r="DD14" i="7"/>
  <c r="DC14" i="7"/>
  <c r="DB14" i="7"/>
  <c r="DA14" i="7"/>
  <c r="CZ14" i="7"/>
  <c r="CY14" i="7"/>
  <c r="CX14" i="7"/>
  <c r="CW14" i="7"/>
  <c r="CV14" i="7"/>
  <c r="CU14" i="7"/>
  <c r="CT14" i="7"/>
  <c r="CS14" i="7"/>
  <c r="CR14" i="7"/>
  <c r="CQ14" i="7"/>
  <c r="CP14" i="7"/>
  <c r="CO14" i="7"/>
  <c r="CN14" i="7"/>
  <c r="CM14" i="7"/>
  <c r="CL14" i="7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E21" i="12"/>
  <c r="C21" i="12"/>
  <c r="F17" i="12"/>
  <c r="F16" i="12"/>
  <c r="D16" i="12"/>
  <c r="C19" i="8" l="1"/>
  <c r="C9" i="11"/>
  <c r="D9" i="11" s="1"/>
  <c r="E4" i="8" l="1"/>
  <c r="F5" i="8"/>
  <c r="J2" i="8" l="1"/>
  <c r="P7" i="10"/>
  <c r="K2" i="9"/>
  <c r="K1" i="9"/>
  <c r="J2" i="7"/>
  <c r="J1" i="7"/>
  <c r="J2" i="10"/>
  <c r="J1" i="10"/>
  <c r="J1" i="8"/>
  <c r="L9" i="10" l="1"/>
  <c r="L7" i="10"/>
  <c r="L6" i="10"/>
  <c r="L5" i="10"/>
  <c r="L8" i="10"/>
  <c r="E13" i="9"/>
  <c r="E12" i="9"/>
  <c r="E11" i="9"/>
  <c r="C29" i="8"/>
  <c r="C28" i="8"/>
  <c r="C27" i="8"/>
  <c r="C26" i="8"/>
  <c r="C7" i="6" l="1"/>
  <c r="B12" i="7"/>
  <c r="B15" i="7" s="1"/>
  <c r="B11" i="7" l="1"/>
  <c r="B13" i="7" s="1"/>
  <c r="C3" i="7"/>
  <c r="N10" i="2"/>
  <c r="M10" i="2"/>
  <c r="L10" i="2"/>
  <c r="K10" i="2"/>
  <c r="J10" i="2"/>
  <c r="N9" i="2"/>
  <c r="M9" i="2"/>
  <c r="L9" i="2"/>
  <c r="K9" i="2"/>
  <c r="J9" i="2"/>
  <c r="N23" i="2"/>
  <c r="M23" i="2"/>
  <c r="L23" i="2"/>
  <c r="K23" i="2"/>
  <c r="J23" i="2"/>
  <c r="N22" i="2"/>
  <c r="M22" i="2"/>
  <c r="L22" i="2"/>
  <c r="K22" i="2"/>
  <c r="J22" i="2"/>
  <c r="F33" i="2"/>
  <c r="F20" i="2" s="1"/>
  <c r="N42" i="2"/>
  <c r="N48" i="2" s="1"/>
  <c r="F32" i="2" s="1"/>
  <c r="F19" i="2" s="1"/>
  <c r="F6" i="2" s="1"/>
  <c r="L42" i="2"/>
  <c r="L48" i="2" s="1"/>
  <c r="E32" i="2" s="1"/>
  <c r="E19" i="2" s="1"/>
  <c r="E6" i="2" s="1"/>
  <c r="J42" i="2"/>
  <c r="C33" i="2" s="1"/>
  <c r="C20" i="2" s="1"/>
  <c r="C7" i="2" s="1"/>
  <c r="F12" i="5"/>
  <c r="F11" i="5"/>
  <c r="F10" i="5"/>
  <c r="E12" i="5"/>
  <c r="E11" i="5"/>
  <c r="E10" i="5"/>
  <c r="D12" i="5"/>
  <c r="D11" i="5"/>
  <c r="D10" i="5"/>
  <c r="B18" i="7" l="1"/>
  <c r="B17" i="7"/>
  <c r="B16" i="7"/>
  <c r="C11" i="7"/>
  <c r="C12" i="7"/>
  <c r="C15" i="7" s="1"/>
  <c r="D3" i="7"/>
  <c r="D11" i="7" s="1"/>
  <c r="C5" i="2"/>
  <c r="D12" i="2"/>
  <c r="D13" i="2" s="1"/>
  <c r="F25" i="2"/>
  <c r="F26" i="2" s="1"/>
  <c r="F27" i="2" s="1"/>
  <c r="F7" i="2"/>
  <c r="F18" i="2"/>
  <c r="D25" i="2"/>
  <c r="D26" i="2" s="1"/>
  <c r="C18" i="2"/>
  <c r="J48" i="2"/>
  <c r="C32" i="2" s="1"/>
  <c r="C19" i="2" s="1"/>
  <c r="C6" i="2" s="1"/>
  <c r="E33" i="2"/>
  <c r="E9" i="5"/>
  <c r="D9" i="5"/>
  <c r="L7" i="5"/>
  <c r="K7" i="5"/>
  <c r="J7" i="5"/>
  <c r="I7" i="5"/>
  <c r="H7" i="5"/>
  <c r="L6" i="5"/>
  <c r="K6" i="5"/>
  <c r="J6" i="5"/>
  <c r="I6" i="5"/>
  <c r="H6" i="5"/>
  <c r="E3" i="5"/>
  <c r="C31" i="2"/>
  <c r="F31" i="2"/>
  <c r="N36" i="2"/>
  <c r="M36" i="2"/>
  <c r="L36" i="2"/>
  <c r="K36" i="2"/>
  <c r="J36" i="2"/>
  <c r="N35" i="2"/>
  <c r="M35" i="2"/>
  <c r="L35" i="2"/>
  <c r="K35" i="2"/>
  <c r="J35" i="2"/>
  <c r="D38" i="2"/>
  <c r="D39" i="2" s="1"/>
  <c r="F38" i="2"/>
  <c r="F39" i="2" s="1"/>
  <c r="C13" i="7" l="1"/>
  <c r="E3" i="7"/>
  <c r="D12" i="7"/>
  <c r="F12" i="2"/>
  <c r="F13" i="2" s="1"/>
  <c r="F14" i="2" s="1"/>
  <c r="F5" i="2"/>
  <c r="E31" i="2"/>
  <c r="E20" i="2"/>
  <c r="E38" i="2"/>
  <c r="E39" i="2" s="1"/>
  <c r="E40" i="2" s="1"/>
  <c r="F40" i="2"/>
  <c r="C18" i="7" l="1"/>
  <c r="C17" i="7"/>
  <c r="D13" i="7"/>
  <c r="D16" i="7" s="1"/>
  <c r="D15" i="7"/>
  <c r="C16" i="7"/>
  <c r="F3" i="7"/>
  <c r="E12" i="7"/>
  <c r="E15" i="7" s="1"/>
  <c r="E11" i="7"/>
  <c r="E7" i="2"/>
  <c r="E25" i="2"/>
  <c r="E26" i="2" s="1"/>
  <c r="E27" i="2" s="1"/>
  <c r="E18" i="2"/>
  <c r="D18" i="7" l="1"/>
  <c r="D17" i="7"/>
  <c r="E13" i="7"/>
  <c r="G3" i="7"/>
  <c r="F12" i="7"/>
  <c r="F15" i="7" s="1"/>
  <c r="F11" i="7"/>
  <c r="E12" i="2"/>
  <c r="E13" i="2" s="1"/>
  <c r="E14" i="2" s="1"/>
  <c r="E5" i="2"/>
  <c r="E18" i="7" l="1"/>
  <c r="E17" i="7"/>
  <c r="E16" i="7"/>
  <c r="F13" i="7"/>
  <c r="H3" i="7"/>
  <c r="G12" i="7"/>
  <c r="G15" i="7" s="1"/>
  <c r="G11" i="7"/>
  <c r="F18" i="7" l="1"/>
  <c r="F17" i="7"/>
  <c r="F16" i="7"/>
  <c r="G13" i="7"/>
  <c r="I3" i="7"/>
  <c r="H12" i="7"/>
  <c r="H15" i="7" s="1"/>
  <c r="H11" i="7"/>
  <c r="G18" i="7" l="1"/>
  <c r="G17" i="7"/>
  <c r="G16" i="7"/>
  <c r="H13" i="7"/>
  <c r="J3" i="7"/>
  <c r="I12" i="7"/>
  <c r="I15" i="7" s="1"/>
  <c r="I11" i="7"/>
  <c r="H18" i="7" l="1"/>
  <c r="H17" i="7"/>
  <c r="I13" i="7"/>
  <c r="H16" i="7"/>
  <c r="K3" i="7"/>
  <c r="J12" i="7"/>
  <c r="J15" i="7" s="1"/>
  <c r="J11" i="7"/>
  <c r="I18" i="7" l="1"/>
  <c r="I17" i="7"/>
  <c r="I16" i="7"/>
  <c r="J13" i="7"/>
  <c r="L3" i="7"/>
  <c r="K12" i="7"/>
  <c r="K15" i="7" s="1"/>
  <c r="K11" i="7"/>
  <c r="J18" i="7" l="1"/>
  <c r="J17" i="7"/>
  <c r="J16" i="7"/>
  <c r="K13" i="7"/>
  <c r="M3" i="7"/>
  <c r="L12" i="7"/>
  <c r="L15" i="7" s="1"/>
  <c r="L11" i="7"/>
  <c r="K18" i="7" l="1"/>
  <c r="K17" i="7"/>
  <c r="L13" i="7"/>
  <c r="K16" i="7"/>
  <c r="N3" i="7"/>
  <c r="M12" i="7"/>
  <c r="M15" i="7" s="1"/>
  <c r="M11" i="7"/>
  <c r="L18" i="7" l="1"/>
  <c r="L17" i="7"/>
  <c r="L16" i="7"/>
  <c r="M13" i="7"/>
  <c r="O3" i="7"/>
  <c r="N12" i="7"/>
  <c r="N15" i="7" s="1"/>
  <c r="N11" i="7"/>
  <c r="M18" i="7" l="1"/>
  <c r="M17" i="7"/>
  <c r="N13" i="7"/>
  <c r="M16" i="7"/>
  <c r="P3" i="7"/>
  <c r="O12" i="7"/>
  <c r="O15" i="7" s="1"/>
  <c r="O11" i="7"/>
  <c r="N18" i="7" l="1"/>
  <c r="N17" i="7"/>
  <c r="N16" i="7"/>
  <c r="O13" i="7"/>
  <c r="Q3" i="7"/>
  <c r="P12" i="7"/>
  <c r="P15" i="7" s="1"/>
  <c r="P11" i="7"/>
  <c r="O18" i="7" l="1"/>
  <c r="O17" i="7"/>
  <c r="O16" i="7"/>
  <c r="P13" i="7"/>
  <c r="R3" i="7"/>
  <c r="Q12" i="7"/>
  <c r="Q15" i="7" s="1"/>
  <c r="Q11" i="7"/>
  <c r="P18" i="7" l="1"/>
  <c r="P17" i="7"/>
  <c r="P16" i="7"/>
  <c r="Q13" i="7"/>
  <c r="S3" i="7"/>
  <c r="R12" i="7"/>
  <c r="R15" i="7" s="1"/>
  <c r="R11" i="7"/>
  <c r="Q18" i="7" l="1"/>
  <c r="Q17" i="7"/>
  <c r="Q16" i="7"/>
  <c r="R13" i="7"/>
  <c r="T3" i="7"/>
  <c r="S12" i="7"/>
  <c r="S15" i="7" s="1"/>
  <c r="S11" i="7"/>
  <c r="R18" i="7" l="1"/>
  <c r="R17" i="7"/>
  <c r="S13" i="7"/>
  <c r="S16" i="7" s="1"/>
  <c r="R16" i="7"/>
  <c r="U3" i="7"/>
  <c r="T12" i="7"/>
  <c r="T15" i="7" s="1"/>
  <c r="T11" i="7"/>
  <c r="S18" i="7" l="1"/>
  <c r="S17" i="7"/>
  <c r="T13" i="7"/>
  <c r="V3" i="7"/>
  <c r="U12" i="7"/>
  <c r="U15" i="7" s="1"/>
  <c r="U11" i="7"/>
  <c r="T18" i="7" l="1"/>
  <c r="T17" i="7"/>
  <c r="T16" i="7"/>
  <c r="U13" i="7"/>
  <c r="W3" i="7"/>
  <c r="V12" i="7"/>
  <c r="V15" i="7" s="1"/>
  <c r="V11" i="7"/>
  <c r="V13" i="7" l="1"/>
  <c r="V18" i="7" s="1"/>
  <c r="U18" i="7"/>
  <c r="U17" i="7"/>
  <c r="U16" i="7"/>
  <c r="X3" i="7"/>
  <c r="W12" i="7"/>
  <c r="W15" i="7" s="1"/>
  <c r="W11" i="7"/>
  <c r="V16" i="7" l="1"/>
  <c r="V17" i="7"/>
  <c r="W13" i="7"/>
  <c r="W18" i="7" s="1"/>
  <c r="Y3" i="7"/>
  <c r="X12" i="7"/>
  <c r="X15" i="7" s="1"/>
  <c r="X11" i="7"/>
  <c r="W16" i="7" l="1"/>
  <c r="W17" i="7"/>
  <c r="X13" i="7"/>
  <c r="Z3" i="7"/>
  <c r="Y12" i="7"/>
  <c r="Y15" i="7" s="1"/>
  <c r="Y11" i="7"/>
  <c r="X18" i="7" l="1"/>
  <c r="X17" i="7"/>
  <c r="X16" i="7"/>
  <c r="Y13" i="7"/>
  <c r="AA3" i="7"/>
  <c r="Z12" i="7"/>
  <c r="Z15" i="7" s="1"/>
  <c r="Z11" i="7"/>
  <c r="Y18" i="7" l="1"/>
  <c r="Y17" i="7"/>
  <c r="Y16" i="7"/>
  <c r="Z13" i="7"/>
  <c r="Z16" i="7" s="1"/>
  <c r="AB3" i="7"/>
  <c r="AA12" i="7"/>
  <c r="AA15" i="7" s="1"/>
  <c r="AA11" i="7"/>
  <c r="Z18" i="7" l="1"/>
  <c r="Z17" i="7"/>
  <c r="AA13" i="7"/>
  <c r="AC3" i="7"/>
  <c r="AB12" i="7"/>
  <c r="AB15" i="7" s="1"/>
  <c r="AB11" i="7"/>
  <c r="AA18" i="7" l="1"/>
  <c r="AA17" i="7"/>
  <c r="AA16" i="7"/>
  <c r="AB13" i="7"/>
  <c r="AD3" i="7"/>
  <c r="AC12" i="7"/>
  <c r="AC15" i="7" s="1"/>
  <c r="AC11" i="7"/>
  <c r="AB18" i="7" l="1"/>
  <c r="AB17" i="7"/>
  <c r="AB16" i="7"/>
  <c r="AC13" i="7"/>
  <c r="AE3" i="7"/>
  <c r="AD12" i="7"/>
  <c r="AD15" i="7" s="1"/>
  <c r="AD11" i="7"/>
  <c r="AC18" i="7" l="1"/>
  <c r="AC17" i="7"/>
  <c r="AC16" i="7"/>
  <c r="AD13" i="7"/>
  <c r="AD17" i="7" s="1"/>
  <c r="AF3" i="7"/>
  <c r="AE12" i="7"/>
  <c r="AE15" i="7" s="1"/>
  <c r="AE11" i="7"/>
  <c r="AE13" i="7" l="1"/>
  <c r="AD16" i="7"/>
  <c r="AD18" i="7"/>
  <c r="AG3" i="7"/>
  <c r="AF12" i="7"/>
  <c r="AF15" i="7" s="1"/>
  <c r="AF11" i="7"/>
  <c r="AE18" i="7" l="1"/>
  <c r="AE17" i="7"/>
  <c r="AE16" i="7"/>
  <c r="AF13" i="7"/>
  <c r="AH3" i="7"/>
  <c r="AG12" i="7"/>
  <c r="AG15" i="7" s="1"/>
  <c r="AG11" i="7"/>
  <c r="AF18" i="7" l="1"/>
  <c r="AF17" i="7"/>
  <c r="AF16" i="7"/>
  <c r="AG13" i="7"/>
  <c r="AI3" i="7"/>
  <c r="AH12" i="7"/>
  <c r="AH15" i="7" s="1"/>
  <c r="AH11" i="7"/>
  <c r="AG18" i="7" l="1"/>
  <c r="AG17" i="7"/>
  <c r="AG16" i="7"/>
  <c r="AH13" i="7"/>
  <c r="AJ3" i="7"/>
  <c r="AI12" i="7"/>
  <c r="AI15" i="7" s="1"/>
  <c r="AI11" i="7"/>
  <c r="AH18" i="7" l="1"/>
  <c r="AH17" i="7"/>
  <c r="AH16" i="7"/>
  <c r="AI13" i="7"/>
  <c r="AK3" i="7"/>
  <c r="AJ12" i="7"/>
  <c r="AJ15" i="7" s="1"/>
  <c r="AJ11" i="7"/>
  <c r="AI18" i="7" l="1"/>
  <c r="AI17" i="7"/>
  <c r="AJ13" i="7"/>
  <c r="AI16" i="7"/>
  <c r="AL3" i="7"/>
  <c r="AK12" i="7"/>
  <c r="AK15" i="7" s="1"/>
  <c r="AK11" i="7"/>
  <c r="AK13" i="7" l="1"/>
  <c r="AK17" i="7" s="1"/>
  <c r="AJ18" i="7"/>
  <c r="AJ17" i="7"/>
  <c r="AJ16" i="7"/>
  <c r="AM3" i="7"/>
  <c r="AL12" i="7"/>
  <c r="AL15" i="7" s="1"/>
  <c r="AL11" i="7"/>
  <c r="AK18" i="7" l="1"/>
  <c r="AK16" i="7"/>
  <c r="AL13" i="7"/>
  <c r="AL18" i="7" s="1"/>
  <c r="AN3" i="7"/>
  <c r="AM12" i="7"/>
  <c r="AM15" i="7" s="1"/>
  <c r="AM11" i="7"/>
  <c r="AL17" i="7" l="1"/>
  <c r="AL16" i="7"/>
  <c r="AM13" i="7"/>
  <c r="AO3" i="7"/>
  <c r="AN12" i="7"/>
  <c r="AN15" i="7" s="1"/>
  <c r="AN11" i="7"/>
  <c r="AN13" i="7" l="1"/>
  <c r="AN18" i="7" s="1"/>
  <c r="AM18" i="7"/>
  <c r="AM17" i="7"/>
  <c r="AM16" i="7"/>
  <c r="AP3" i="7"/>
  <c r="AO12" i="7"/>
  <c r="AO15" i="7" s="1"/>
  <c r="AO11" i="7"/>
  <c r="AN16" i="7" l="1"/>
  <c r="AN17" i="7"/>
  <c r="AO13" i="7"/>
  <c r="AQ3" i="7"/>
  <c r="AP12" i="7"/>
  <c r="AP15" i="7" s="1"/>
  <c r="AP11" i="7"/>
  <c r="AO18" i="7" l="1"/>
  <c r="AO17" i="7"/>
  <c r="AO16" i="7"/>
  <c r="AP13" i="7"/>
  <c r="AR3" i="7"/>
  <c r="AQ12" i="7"/>
  <c r="AQ15" i="7" s="1"/>
  <c r="AQ11" i="7"/>
  <c r="AP18" i="7" l="1"/>
  <c r="AP17" i="7"/>
  <c r="AQ13" i="7"/>
  <c r="AP16" i="7"/>
  <c r="AS3" i="7"/>
  <c r="AR12" i="7"/>
  <c r="AR15" i="7" s="1"/>
  <c r="AR11" i="7"/>
  <c r="AQ18" i="7" l="1"/>
  <c r="AQ17" i="7"/>
  <c r="AQ16" i="7"/>
  <c r="AR13" i="7"/>
  <c r="AR16" i="7" s="1"/>
  <c r="AT3" i="7"/>
  <c r="AS12" i="7"/>
  <c r="AS15" i="7" s="1"/>
  <c r="AS11" i="7"/>
  <c r="AR18" i="7" l="1"/>
  <c r="AR17" i="7"/>
  <c r="AS13" i="7"/>
  <c r="AU3" i="7"/>
  <c r="AT12" i="7"/>
  <c r="AT15" i="7" s="1"/>
  <c r="AT11" i="7"/>
  <c r="AS18" i="7" l="1"/>
  <c r="AS17" i="7"/>
  <c r="AT13" i="7"/>
  <c r="AS16" i="7"/>
  <c r="AV3" i="7"/>
  <c r="AU12" i="7"/>
  <c r="AU15" i="7" s="1"/>
  <c r="AU11" i="7"/>
  <c r="AT18" i="7" l="1"/>
  <c r="AT17" i="7"/>
  <c r="AT16" i="7"/>
  <c r="AU13" i="7"/>
  <c r="AW3" i="7"/>
  <c r="AV12" i="7"/>
  <c r="AV15" i="7" s="1"/>
  <c r="AV11" i="7"/>
  <c r="AU18" i="7" l="1"/>
  <c r="AU17" i="7"/>
  <c r="AU16" i="7"/>
  <c r="AV13" i="7"/>
  <c r="AX3" i="7"/>
  <c r="AW12" i="7"/>
  <c r="AW15" i="7" s="1"/>
  <c r="AW11" i="7"/>
  <c r="AV18" i="7" l="1"/>
  <c r="AV17" i="7"/>
  <c r="AV16" i="7"/>
  <c r="AW13" i="7"/>
  <c r="AY3" i="7"/>
  <c r="AX12" i="7"/>
  <c r="AX15" i="7" s="1"/>
  <c r="AX11" i="7"/>
  <c r="AW18" i="7" l="1"/>
  <c r="AW17" i="7"/>
  <c r="AX13" i="7"/>
  <c r="AW16" i="7"/>
  <c r="AZ3" i="7"/>
  <c r="AY12" i="7"/>
  <c r="AY15" i="7" s="1"/>
  <c r="AY11" i="7"/>
  <c r="AX18" i="7" l="1"/>
  <c r="AX17" i="7"/>
  <c r="AX16" i="7"/>
  <c r="AY13" i="7"/>
  <c r="BA3" i="7"/>
  <c r="AZ12" i="7"/>
  <c r="AZ15" i="7" s="1"/>
  <c r="AZ11" i="7"/>
  <c r="AY18" i="7" l="1"/>
  <c r="AY17" i="7"/>
  <c r="AY16" i="7"/>
  <c r="AZ13" i="7"/>
  <c r="BB3" i="7"/>
  <c r="BA12" i="7"/>
  <c r="BA15" i="7" s="1"/>
  <c r="BA11" i="7"/>
  <c r="BA13" i="7" l="1"/>
  <c r="BA18" i="7" s="1"/>
  <c r="AZ18" i="7"/>
  <c r="AZ17" i="7"/>
  <c r="AZ16" i="7"/>
  <c r="BC3" i="7"/>
  <c r="BB12" i="7"/>
  <c r="BB15" i="7" s="1"/>
  <c r="BB11" i="7"/>
  <c r="BA16" i="7" l="1"/>
  <c r="BA17" i="7"/>
  <c r="BB13" i="7"/>
  <c r="BB16" i="7" s="1"/>
  <c r="BD3" i="7"/>
  <c r="BC12" i="7"/>
  <c r="BC15" i="7" s="1"/>
  <c r="BC11" i="7"/>
  <c r="BC13" i="7" l="1"/>
  <c r="BC18" i="7" s="1"/>
  <c r="BB18" i="7"/>
  <c r="BB17" i="7"/>
  <c r="BE3" i="7"/>
  <c r="BD12" i="7"/>
  <c r="BD15" i="7" s="1"/>
  <c r="BD11" i="7"/>
  <c r="BC17" i="7" l="1"/>
  <c r="BC16" i="7"/>
  <c r="BD13" i="7"/>
  <c r="BD16" i="7" s="1"/>
  <c r="BF3" i="7"/>
  <c r="BE12" i="7"/>
  <c r="BE15" i="7" s="1"/>
  <c r="BE11" i="7"/>
  <c r="BD18" i="7" l="1"/>
  <c r="BD17" i="7"/>
  <c r="BE13" i="7"/>
  <c r="BG3" i="7"/>
  <c r="BF12" i="7"/>
  <c r="BF15" i="7" s="1"/>
  <c r="BF11" i="7"/>
  <c r="BF13" i="7" l="1"/>
  <c r="BF18" i="7" s="1"/>
  <c r="BE18" i="7"/>
  <c r="BE17" i="7"/>
  <c r="BE16" i="7"/>
  <c r="BH3" i="7"/>
  <c r="BG12" i="7"/>
  <c r="BG15" i="7" s="1"/>
  <c r="BG11" i="7"/>
  <c r="BF16" i="7" l="1"/>
  <c r="BF17" i="7"/>
  <c r="BG13" i="7"/>
  <c r="BI3" i="7"/>
  <c r="BH12" i="7"/>
  <c r="BH15" i="7" s="1"/>
  <c r="BH11" i="7"/>
  <c r="BH13" i="7" l="1"/>
  <c r="BH18" i="7" s="1"/>
  <c r="BG18" i="7"/>
  <c r="BG17" i="7"/>
  <c r="BG16" i="7"/>
  <c r="BJ3" i="7"/>
  <c r="BI12" i="7"/>
  <c r="BI15" i="7" s="1"/>
  <c r="BI11" i="7"/>
  <c r="BI13" i="7" l="1"/>
  <c r="BI18" i="7" s="1"/>
  <c r="BH16" i="7"/>
  <c r="BH17" i="7"/>
  <c r="BK3" i="7"/>
  <c r="BJ12" i="7"/>
  <c r="BJ15" i="7" s="1"/>
  <c r="BJ11" i="7"/>
  <c r="BI16" i="7" l="1"/>
  <c r="BI17" i="7"/>
  <c r="BJ13" i="7"/>
  <c r="BL3" i="7"/>
  <c r="BK12" i="7"/>
  <c r="BK15" i="7" s="1"/>
  <c r="BK11" i="7"/>
  <c r="BK13" i="7" l="1"/>
  <c r="BK18" i="7" s="1"/>
  <c r="BJ18" i="7"/>
  <c r="BJ17" i="7"/>
  <c r="BJ16" i="7"/>
  <c r="BM3" i="7"/>
  <c r="BL12" i="7"/>
  <c r="BL15" i="7" s="1"/>
  <c r="BL11" i="7"/>
  <c r="BK16" i="7" l="1"/>
  <c r="BK17" i="7"/>
  <c r="BL13" i="7"/>
  <c r="BN3" i="7"/>
  <c r="BM12" i="7"/>
  <c r="BM15" i="7" s="1"/>
  <c r="BM11" i="7"/>
  <c r="BM13" i="7" l="1"/>
  <c r="BM18" i="7" s="1"/>
  <c r="BL18" i="7"/>
  <c r="BL17" i="7"/>
  <c r="BL16" i="7"/>
  <c r="BO3" i="7"/>
  <c r="BN12" i="7"/>
  <c r="BN15" i="7" s="1"/>
  <c r="BN11" i="7"/>
  <c r="BM16" i="7" l="1"/>
  <c r="BM17" i="7"/>
  <c r="BN13" i="7"/>
  <c r="BP3" i="7"/>
  <c r="BO12" i="7"/>
  <c r="BO15" i="7" s="1"/>
  <c r="BO11" i="7"/>
  <c r="BN18" i="7" l="1"/>
  <c r="BN17" i="7"/>
  <c r="BO13" i="7"/>
  <c r="BN16" i="7"/>
  <c r="BQ3" i="7"/>
  <c r="BP12" i="7"/>
  <c r="BP15" i="7" s="1"/>
  <c r="BP11" i="7"/>
  <c r="BO18" i="7" l="1"/>
  <c r="BO17" i="7"/>
  <c r="BO16" i="7"/>
  <c r="BP13" i="7"/>
  <c r="BR3" i="7"/>
  <c r="BQ12" i="7"/>
  <c r="BQ15" i="7" s="1"/>
  <c r="BQ11" i="7"/>
  <c r="BP18" i="7" l="1"/>
  <c r="BP17" i="7"/>
  <c r="BP16" i="7"/>
  <c r="BQ13" i="7"/>
  <c r="BS3" i="7"/>
  <c r="BR12" i="7"/>
  <c r="BR15" i="7" s="1"/>
  <c r="BR11" i="7"/>
  <c r="BQ18" i="7" l="1"/>
  <c r="BQ17" i="7"/>
  <c r="BQ16" i="7"/>
  <c r="BR13" i="7"/>
  <c r="BT3" i="7"/>
  <c r="BS12" i="7"/>
  <c r="BS15" i="7" s="1"/>
  <c r="BS11" i="7"/>
  <c r="BR18" i="7" l="1"/>
  <c r="BR17" i="7"/>
  <c r="BR16" i="7"/>
  <c r="BS13" i="7"/>
  <c r="BU3" i="7"/>
  <c r="BT12" i="7"/>
  <c r="BT15" i="7" s="1"/>
  <c r="BT11" i="7"/>
  <c r="BS18" i="7" l="1"/>
  <c r="BS17" i="7"/>
  <c r="BS16" i="7"/>
  <c r="BT13" i="7"/>
  <c r="BV3" i="7"/>
  <c r="BU12" i="7"/>
  <c r="BU15" i="7" s="1"/>
  <c r="BU11" i="7"/>
  <c r="BT18" i="7" l="1"/>
  <c r="BT17" i="7"/>
  <c r="BT16" i="7"/>
  <c r="BU13" i="7"/>
  <c r="BW3" i="7"/>
  <c r="BV12" i="7"/>
  <c r="BV15" i="7" s="1"/>
  <c r="BV11" i="7"/>
  <c r="BV13" i="7" l="1"/>
  <c r="BV18" i="7" s="1"/>
  <c r="BU18" i="7"/>
  <c r="BU17" i="7"/>
  <c r="BU16" i="7"/>
  <c r="BX3" i="7"/>
  <c r="BW12" i="7"/>
  <c r="BW15" i="7" s="1"/>
  <c r="BW11" i="7"/>
  <c r="BV16" i="7" l="1"/>
  <c r="BV17" i="7"/>
  <c r="BW13" i="7"/>
  <c r="BY3" i="7"/>
  <c r="BX12" i="7"/>
  <c r="BX15" i="7" s="1"/>
  <c r="BX11" i="7"/>
  <c r="BX13" i="7" l="1"/>
  <c r="BX18" i="7" s="1"/>
  <c r="BW18" i="7"/>
  <c r="BW17" i="7"/>
  <c r="BW16" i="7"/>
  <c r="BZ3" i="7"/>
  <c r="BY12" i="7"/>
  <c r="BY15" i="7" s="1"/>
  <c r="BY11" i="7"/>
  <c r="BX17" i="7" l="1"/>
  <c r="BX16" i="7"/>
  <c r="BY13" i="7"/>
  <c r="CA3" i="7"/>
  <c r="BZ12" i="7"/>
  <c r="BZ15" i="7" s="1"/>
  <c r="BZ11" i="7"/>
  <c r="BY18" i="7" l="1"/>
  <c r="BY17" i="7"/>
  <c r="BY16" i="7"/>
  <c r="BZ13" i="7"/>
  <c r="CB3" i="7"/>
  <c r="CA12" i="7"/>
  <c r="CA15" i="7" s="1"/>
  <c r="CA11" i="7"/>
  <c r="CA13" i="7" l="1"/>
  <c r="CA18" i="7" s="1"/>
  <c r="BZ18" i="7"/>
  <c r="BZ17" i="7"/>
  <c r="BZ16" i="7"/>
  <c r="CC3" i="7"/>
  <c r="CB12" i="7"/>
  <c r="CB15" i="7" s="1"/>
  <c r="CB11" i="7"/>
  <c r="CA17" i="7" l="1"/>
  <c r="CA16" i="7"/>
  <c r="CB13" i="7"/>
  <c r="CD3" i="7"/>
  <c r="CC12" i="7"/>
  <c r="CC15" i="7" s="1"/>
  <c r="CC11" i="7"/>
  <c r="CB18" i="7" l="1"/>
  <c r="CB17" i="7"/>
  <c r="CB16" i="7"/>
  <c r="CC13" i="7"/>
  <c r="CE3" i="7"/>
  <c r="CD12" i="7"/>
  <c r="CD15" i="7" s="1"/>
  <c r="CD11" i="7"/>
  <c r="CC18" i="7" l="1"/>
  <c r="CC17" i="7"/>
  <c r="CD13" i="7"/>
  <c r="CC16" i="7"/>
  <c r="CF3" i="7"/>
  <c r="CE12" i="7"/>
  <c r="CE15" i="7" s="1"/>
  <c r="CE11" i="7"/>
  <c r="CD18" i="7" l="1"/>
  <c r="CD17" i="7"/>
  <c r="CD16" i="7"/>
  <c r="CE13" i="7"/>
  <c r="CG3" i="7"/>
  <c r="CF12" i="7"/>
  <c r="CF15" i="7" s="1"/>
  <c r="CF11" i="7"/>
  <c r="CE16" i="7" l="1"/>
  <c r="CE17" i="7"/>
  <c r="CE18" i="7"/>
  <c r="CF13" i="7"/>
  <c r="CH3" i="7"/>
  <c r="CG12" i="7"/>
  <c r="CG15" i="7" s="1"/>
  <c r="CG11" i="7"/>
  <c r="CF18" i="7" l="1"/>
  <c r="CF17" i="7"/>
  <c r="CF16" i="7"/>
  <c r="CG13" i="7"/>
  <c r="CI3" i="7"/>
  <c r="CH12" i="7"/>
  <c r="CH15" i="7" s="1"/>
  <c r="CH11" i="7"/>
  <c r="CG18" i="7" l="1"/>
  <c r="CG17" i="7"/>
  <c r="CG16" i="7"/>
  <c r="CH13" i="7"/>
  <c r="CJ3" i="7"/>
  <c r="CI12" i="7"/>
  <c r="CI15" i="7" s="1"/>
  <c r="CI11" i="7"/>
  <c r="CH18" i="7" l="1"/>
  <c r="CH17" i="7"/>
  <c r="CH16" i="7"/>
  <c r="CI13" i="7"/>
  <c r="CK3" i="7"/>
  <c r="CJ12" i="7"/>
  <c r="CJ15" i="7" s="1"/>
  <c r="CJ11" i="7"/>
  <c r="CI18" i="7" l="1"/>
  <c r="CI17" i="7"/>
  <c r="CJ13" i="7"/>
  <c r="CI16" i="7"/>
  <c r="CL3" i="7"/>
  <c r="CK12" i="7"/>
  <c r="CK15" i="7" s="1"/>
  <c r="CK11" i="7"/>
  <c r="CJ18" i="7" l="1"/>
  <c r="CJ17" i="7"/>
  <c r="CJ16" i="7"/>
  <c r="CK13" i="7"/>
  <c r="CM3" i="7"/>
  <c r="CL12" i="7"/>
  <c r="CL15" i="7" s="1"/>
  <c r="CL11" i="7"/>
  <c r="CK18" i="7" l="1"/>
  <c r="CK17" i="7"/>
  <c r="CK16" i="7"/>
  <c r="CL13" i="7"/>
  <c r="CN3" i="7"/>
  <c r="CM12" i="7"/>
  <c r="CM15" i="7" s="1"/>
  <c r="CM11" i="7"/>
  <c r="CL18" i="7" l="1"/>
  <c r="CL17" i="7"/>
  <c r="CL16" i="7"/>
  <c r="CM13" i="7"/>
  <c r="CM17" i="7" s="1"/>
  <c r="CO3" i="7"/>
  <c r="CN12" i="7"/>
  <c r="CN15" i="7" s="1"/>
  <c r="CN11" i="7"/>
  <c r="CN13" i="7" l="1"/>
  <c r="CM16" i="7"/>
  <c r="CM18" i="7"/>
  <c r="CP3" i="7"/>
  <c r="CO12" i="7"/>
  <c r="CO15" i="7" s="1"/>
  <c r="CO11" i="7"/>
  <c r="CN18" i="7" l="1"/>
  <c r="CN17" i="7"/>
  <c r="CN16" i="7"/>
  <c r="CO13" i="7"/>
  <c r="CQ3" i="7"/>
  <c r="CP12" i="7"/>
  <c r="CP15" i="7" s="1"/>
  <c r="CP11" i="7"/>
  <c r="CO18" i="7" l="1"/>
  <c r="CO17" i="7"/>
  <c r="CO16" i="7"/>
  <c r="CP13" i="7"/>
  <c r="CR3" i="7"/>
  <c r="CQ12" i="7"/>
  <c r="CQ15" i="7" s="1"/>
  <c r="CQ11" i="7"/>
  <c r="CQ13" i="7" l="1"/>
  <c r="CQ18" i="7" s="1"/>
  <c r="CP18" i="7"/>
  <c r="CP17" i="7"/>
  <c r="CP16" i="7"/>
  <c r="CS3" i="7"/>
  <c r="CR12" i="7"/>
  <c r="CR15" i="7" s="1"/>
  <c r="CR11" i="7"/>
  <c r="CQ16" i="7" l="1"/>
  <c r="CQ17" i="7"/>
  <c r="CR13" i="7"/>
  <c r="CT3" i="7"/>
  <c r="CS12" i="7"/>
  <c r="CS15" i="7" s="1"/>
  <c r="CS11" i="7"/>
  <c r="CR18" i="7" l="1"/>
  <c r="CR17" i="7"/>
  <c r="CR16" i="7"/>
  <c r="CS13" i="7"/>
  <c r="CU3" i="7"/>
  <c r="CT12" i="7"/>
  <c r="CT15" i="7" s="1"/>
  <c r="CT11" i="7"/>
  <c r="CS18" i="7" l="1"/>
  <c r="CS17" i="7"/>
  <c r="CS16" i="7"/>
  <c r="CT13" i="7"/>
  <c r="CT16" i="7" s="1"/>
  <c r="CV3" i="7"/>
  <c r="CU12" i="7"/>
  <c r="CU15" i="7" s="1"/>
  <c r="CU11" i="7"/>
  <c r="CT18" i="7" l="1"/>
  <c r="CT17" i="7"/>
  <c r="CU13" i="7"/>
  <c r="CW3" i="7"/>
  <c r="CV12" i="7"/>
  <c r="CV15" i="7" s="1"/>
  <c r="CV11" i="7"/>
  <c r="CU18" i="7" l="1"/>
  <c r="CU17" i="7"/>
  <c r="CU16" i="7"/>
  <c r="CV13" i="7"/>
  <c r="CX3" i="7"/>
  <c r="CW12" i="7"/>
  <c r="CW15" i="7" s="1"/>
  <c r="CW11" i="7"/>
  <c r="CV18" i="7" l="1"/>
  <c r="CV17" i="7"/>
  <c r="CV16" i="7"/>
  <c r="CW13" i="7"/>
  <c r="CY3" i="7"/>
  <c r="CX12" i="7"/>
  <c r="CX15" i="7" s="1"/>
  <c r="CX11" i="7"/>
  <c r="CW18" i="7" l="1"/>
  <c r="CW17" i="7"/>
  <c r="CW16" i="7"/>
  <c r="CX13" i="7"/>
  <c r="CZ3" i="7"/>
  <c r="CY12" i="7"/>
  <c r="CY15" i="7" s="1"/>
  <c r="CY11" i="7"/>
  <c r="CX18" i="7" l="1"/>
  <c r="CX17" i="7"/>
  <c r="CX16" i="7"/>
  <c r="CY13" i="7"/>
  <c r="DA3" i="7"/>
  <c r="CZ12" i="7"/>
  <c r="CZ15" i="7" s="1"/>
  <c r="CZ11" i="7"/>
  <c r="CY18" i="7" l="1"/>
  <c r="CY17" i="7"/>
  <c r="CY16" i="7"/>
  <c r="CZ13" i="7"/>
  <c r="DB3" i="7"/>
  <c r="DA12" i="7"/>
  <c r="DA15" i="7" s="1"/>
  <c r="DA11" i="7"/>
  <c r="CZ18" i="7" l="1"/>
  <c r="CZ17" i="7"/>
  <c r="CZ16" i="7"/>
  <c r="DA13" i="7"/>
  <c r="DC3" i="7"/>
  <c r="DB12" i="7"/>
  <c r="DB15" i="7" s="1"/>
  <c r="DB11" i="7"/>
  <c r="DA18" i="7" l="1"/>
  <c r="DA17" i="7"/>
  <c r="DA16" i="7"/>
  <c r="DB13" i="7"/>
  <c r="DD3" i="7"/>
  <c r="DC12" i="7"/>
  <c r="DC15" i="7" s="1"/>
  <c r="DC11" i="7"/>
  <c r="DB18" i="7" l="1"/>
  <c r="DB17" i="7"/>
  <c r="DC13" i="7"/>
  <c r="DB16" i="7"/>
  <c r="DE3" i="7"/>
  <c r="DD12" i="7"/>
  <c r="DD15" i="7" s="1"/>
  <c r="DD11" i="7"/>
  <c r="DC18" i="7" l="1"/>
  <c r="DC17" i="7"/>
  <c r="DC16" i="7"/>
  <c r="DD13" i="7"/>
  <c r="DF3" i="7"/>
  <c r="DE12" i="7"/>
  <c r="DE15" i="7" s="1"/>
  <c r="DE11" i="7"/>
  <c r="DD18" i="7" l="1"/>
  <c r="DD17" i="7"/>
  <c r="DD16" i="7"/>
  <c r="DE13" i="7"/>
  <c r="DG3" i="7"/>
  <c r="DF12" i="7"/>
  <c r="DF15" i="7" s="1"/>
  <c r="DF11" i="7"/>
  <c r="DE16" i="7" l="1"/>
  <c r="DE17" i="7"/>
  <c r="DF13" i="7"/>
  <c r="DE18" i="7"/>
  <c r="DH3" i="7"/>
  <c r="DG12" i="7"/>
  <c r="DG15" i="7" s="1"/>
  <c r="DG11" i="7"/>
  <c r="DF18" i="7" l="1"/>
  <c r="DF17" i="7"/>
  <c r="DG13" i="7"/>
  <c r="DF16" i="7"/>
  <c r="DI3" i="7"/>
  <c r="DH12" i="7"/>
  <c r="DH15" i="7" s="1"/>
  <c r="DH11" i="7"/>
  <c r="DG18" i="7" l="1"/>
  <c r="DG17" i="7"/>
  <c r="DG16" i="7"/>
  <c r="DH13" i="7"/>
  <c r="DH16" i="7" s="1"/>
  <c r="DJ3" i="7"/>
  <c r="DI12" i="7"/>
  <c r="DI15" i="7" s="1"/>
  <c r="DI11" i="7"/>
  <c r="DH18" i="7" l="1"/>
  <c r="DH17" i="7"/>
  <c r="DI13" i="7"/>
  <c r="DK3" i="7"/>
  <c r="DJ12" i="7"/>
  <c r="DJ15" i="7" s="1"/>
  <c r="DJ11" i="7"/>
  <c r="DI18" i="7" l="1"/>
  <c r="DI17" i="7"/>
  <c r="DJ13" i="7"/>
  <c r="DI16" i="7"/>
  <c r="DL3" i="7"/>
  <c r="DK12" i="7"/>
  <c r="DK15" i="7" s="1"/>
  <c r="DK11" i="7"/>
  <c r="DJ18" i="7" l="1"/>
  <c r="DJ17" i="7"/>
  <c r="DJ16" i="7"/>
  <c r="DK13" i="7"/>
  <c r="DM3" i="7"/>
  <c r="DL12" i="7"/>
  <c r="DL15" i="7" s="1"/>
  <c r="DL11" i="7"/>
  <c r="DK18" i="7" l="1"/>
  <c r="DK17" i="7"/>
  <c r="DL13" i="7"/>
  <c r="DK16" i="7"/>
  <c r="DN3" i="7"/>
  <c r="DM12" i="7"/>
  <c r="DM15" i="7" s="1"/>
  <c r="DM11" i="7"/>
  <c r="DL18" i="7" l="1"/>
  <c r="DL17" i="7"/>
  <c r="DL16" i="7"/>
  <c r="DM13" i="7"/>
  <c r="DO3" i="7"/>
  <c r="DN12" i="7"/>
  <c r="DN15" i="7" s="1"/>
  <c r="DN11" i="7"/>
  <c r="DN13" i="7" l="1"/>
  <c r="DN18" i="7" s="1"/>
  <c r="DM18" i="7"/>
  <c r="DM17" i="7"/>
  <c r="DM16" i="7"/>
  <c r="DP3" i="7"/>
  <c r="DO12" i="7"/>
  <c r="DO15" i="7" s="1"/>
  <c r="DO11" i="7"/>
  <c r="DN16" i="7" l="1"/>
  <c r="DN17" i="7"/>
  <c r="DO13" i="7"/>
  <c r="DQ3" i="7"/>
  <c r="DP12" i="7"/>
  <c r="DP15" i="7" s="1"/>
  <c r="DP11" i="7"/>
  <c r="DP13" i="7" l="1"/>
  <c r="DP16" i="7" s="1"/>
  <c r="DO18" i="7"/>
  <c r="DO17" i="7"/>
  <c r="DO16" i="7"/>
  <c r="DR3" i="7"/>
  <c r="DQ12" i="7"/>
  <c r="DQ15" i="7" s="1"/>
  <c r="DQ11" i="7"/>
  <c r="DP18" i="7" l="1"/>
  <c r="DP17" i="7"/>
  <c r="DQ13" i="7"/>
  <c r="DS3" i="7"/>
  <c r="DR12" i="7"/>
  <c r="DR15" i="7" s="1"/>
  <c r="DR11" i="7"/>
  <c r="DR13" i="7" l="1"/>
  <c r="DR18" i="7" s="1"/>
  <c r="DQ18" i="7"/>
  <c r="DQ17" i="7"/>
  <c r="DQ16" i="7"/>
  <c r="DT3" i="7"/>
  <c r="DS12" i="7"/>
  <c r="DS15" i="7" s="1"/>
  <c r="DS11" i="7"/>
  <c r="DR16" i="7" l="1"/>
  <c r="DR17" i="7"/>
  <c r="DS13" i="7"/>
  <c r="DU3" i="7"/>
  <c r="DT12" i="7"/>
  <c r="DT15" i="7" s="1"/>
  <c r="DT11" i="7"/>
  <c r="DS18" i="7" l="1"/>
  <c r="DS17" i="7"/>
  <c r="DT13" i="7"/>
  <c r="DS16" i="7"/>
  <c r="DV3" i="7"/>
  <c r="DU12" i="7"/>
  <c r="DU15" i="7" s="1"/>
  <c r="DU11" i="7"/>
  <c r="DT18" i="7" l="1"/>
  <c r="DT17" i="7"/>
  <c r="DT16" i="7"/>
  <c r="DU13" i="7"/>
  <c r="DW3" i="7"/>
  <c r="DV12" i="7"/>
  <c r="DV15" i="7" s="1"/>
  <c r="DV11" i="7"/>
  <c r="DU18" i="7" l="1"/>
  <c r="DU17" i="7"/>
  <c r="DU16" i="7"/>
  <c r="DV13" i="7"/>
  <c r="DX3" i="7"/>
  <c r="DW12" i="7"/>
  <c r="DW15" i="7" s="1"/>
  <c r="DW11" i="7"/>
  <c r="DV18" i="7" l="1"/>
  <c r="DV17" i="7"/>
  <c r="DW13" i="7"/>
  <c r="DW16" i="7" s="1"/>
  <c r="DV16" i="7"/>
  <c r="DY3" i="7"/>
  <c r="DX12" i="7"/>
  <c r="DX15" i="7" s="1"/>
  <c r="DX11" i="7"/>
  <c r="DW18" i="7" l="1"/>
  <c r="DW17" i="7"/>
  <c r="DX13" i="7"/>
  <c r="DX16" i="7" s="1"/>
  <c r="DZ3" i="7"/>
  <c r="DY12" i="7"/>
  <c r="DY15" i="7" s="1"/>
  <c r="DY11" i="7"/>
  <c r="DX18" i="7" l="1"/>
  <c r="DX17" i="7"/>
  <c r="DY13" i="7"/>
  <c r="DY16" i="7" s="1"/>
  <c r="EA3" i="7"/>
  <c r="DZ12" i="7"/>
  <c r="DZ15" i="7" s="1"/>
  <c r="DZ11" i="7"/>
  <c r="DY18" i="7" l="1"/>
  <c r="DY17" i="7"/>
  <c r="DZ13" i="7"/>
  <c r="EB3" i="7"/>
  <c r="EA12" i="7"/>
  <c r="EA15" i="7" s="1"/>
  <c r="EA11" i="7"/>
  <c r="DZ18" i="7" l="1"/>
  <c r="DZ17" i="7"/>
  <c r="DZ16" i="7"/>
  <c r="EA13" i="7"/>
  <c r="EA16" i="7" s="1"/>
  <c r="EC3" i="7"/>
  <c r="EB12" i="7"/>
  <c r="EB15" i="7" s="1"/>
  <c r="EB11" i="7"/>
  <c r="EA18" i="7" l="1"/>
  <c r="EA17" i="7"/>
  <c r="EB13" i="7"/>
  <c r="ED3" i="7"/>
  <c r="EC12" i="7"/>
  <c r="EC15" i="7" s="1"/>
  <c r="EC11" i="7"/>
  <c r="EB18" i="7" l="1"/>
  <c r="EB17" i="7"/>
  <c r="EB16" i="7"/>
  <c r="EC13" i="7"/>
  <c r="EC16" i="7" s="1"/>
  <c r="EE3" i="7"/>
  <c r="ED12" i="7"/>
  <c r="ED15" i="7" s="1"/>
  <c r="ED11" i="7"/>
  <c r="EC18" i="7" l="1"/>
  <c r="EC17" i="7"/>
  <c r="ED13" i="7"/>
  <c r="EF3" i="7"/>
  <c r="EE12" i="7"/>
  <c r="EE15" i="7" s="1"/>
  <c r="EE11" i="7"/>
  <c r="ED18" i="7" l="1"/>
  <c r="ED17" i="7"/>
  <c r="ED16" i="7"/>
  <c r="EE13" i="7"/>
  <c r="EG3" i="7"/>
  <c r="EF12" i="7"/>
  <c r="EF15" i="7" s="1"/>
  <c r="EF11" i="7"/>
  <c r="EE18" i="7" l="1"/>
  <c r="EE17" i="7"/>
  <c r="EF13" i="7"/>
  <c r="EF16" i="7" s="1"/>
  <c r="EE16" i="7"/>
  <c r="EH3" i="7"/>
  <c r="EG12" i="7"/>
  <c r="EG15" i="7" s="1"/>
  <c r="EG11" i="7"/>
  <c r="EF18" i="7" l="1"/>
  <c r="EF17" i="7"/>
  <c r="EG13" i="7"/>
  <c r="EG16" i="7" s="1"/>
  <c r="EI3" i="7"/>
  <c r="EH12" i="7"/>
  <c r="EH15" i="7" s="1"/>
  <c r="EH11" i="7"/>
  <c r="EG18" i="7" l="1"/>
  <c r="EG17" i="7"/>
  <c r="EH13" i="7"/>
  <c r="EJ3" i="7"/>
  <c r="EI12" i="7"/>
  <c r="EI15" i="7" s="1"/>
  <c r="EI11" i="7"/>
  <c r="EH18" i="7" l="1"/>
  <c r="EH17" i="7"/>
  <c r="EH16" i="7"/>
  <c r="EI13" i="7"/>
  <c r="EK3" i="7"/>
  <c r="EJ12" i="7"/>
  <c r="EJ15" i="7" s="1"/>
  <c r="EJ11" i="7"/>
  <c r="EI18" i="7" l="1"/>
  <c r="EI17" i="7"/>
  <c r="EJ13" i="7"/>
  <c r="EI16" i="7"/>
  <c r="EL3" i="7"/>
  <c r="EK12" i="7"/>
  <c r="EK15" i="7" s="1"/>
  <c r="EK11" i="7"/>
  <c r="EJ18" i="7" l="1"/>
  <c r="EJ17" i="7"/>
  <c r="EJ16" i="7"/>
  <c r="EK13" i="7"/>
  <c r="EK17" i="7" s="1"/>
  <c r="EM3" i="7"/>
  <c r="EL12" i="7"/>
  <c r="EL15" i="7" s="1"/>
  <c r="EL11" i="7"/>
  <c r="EL13" i="7" l="1"/>
  <c r="EK16" i="7"/>
  <c r="EK18" i="7"/>
  <c r="EN3" i="7"/>
  <c r="EM12" i="7"/>
  <c r="EM15" i="7" s="1"/>
  <c r="EM11" i="7"/>
  <c r="EL18" i="7" l="1"/>
  <c r="EL17" i="7"/>
  <c r="EL16" i="7"/>
  <c r="EM13" i="7"/>
  <c r="EO3" i="7"/>
  <c r="EN12" i="7"/>
  <c r="EN15" i="7" s="1"/>
  <c r="EN11" i="7"/>
  <c r="EN13" i="7" l="1"/>
  <c r="EN16" i="7" s="1"/>
  <c r="EM18" i="7"/>
  <c r="EM17" i="7"/>
  <c r="EM16" i="7"/>
  <c r="EP3" i="7"/>
  <c r="EO12" i="7"/>
  <c r="EO15" i="7" s="1"/>
  <c r="EO11" i="7"/>
  <c r="EN17" i="7" l="1"/>
  <c r="EN18" i="7"/>
  <c r="EO13" i="7"/>
  <c r="EO16" i="7" s="1"/>
  <c r="EQ3" i="7"/>
  <c r="EP12" i="7"/>
  <c r="EP15" i="7" s="1"/>
  <c r="EP11" i="7"/>
  <c r="EO18" i="7" l="1"/>
  <c r="EO17" i="7"/>
  <c r="EP13" i="7"/>
  <c r="EP16" i="7" s="1"/>
  <c r="ER3" i="7"/>
  <c r="EQ12" i="7"/>
  <c r="EQ15" i="7" s="1"/>
  <c r="EQ11" i="7"/>
  <c r="EQ13" i="7" s="1"/>
  <c r="EQ18" i="7" l="1"/>
  <c r="EQ17" i="7"/>
  <c r="EP18" i="7"/>
  <c r="EP17" i="7"/>
  <c r="EQ16" i="7"/>
  <c r="ES3" i="7"/>
  <c r="ER12" i="7"/>
  <c r="ER15" i="7" s="1"/>
  <c r="ER11" i="7"/>
  <c r="ER13" i="7" l="1"/>
  <c r="ER18" i="7" s="1"/>
  <c r="ET3" i="7"/>
  <c r="ES12" i="7"/>
  <c r="ES15" i="7" s="1"/>
  <c r="ES11" i="7"/>
  <c r="ER16" i="7" l="1"/>
  <c r="ER17" i="7"/>
  <c r="ES13" i="7"/>
  <c r="EU3" i="7"/>
  <c r="ET12" i="7"/>
  <c r="ET15" i="7" s="1"/>
  <c r="ET11" i="7"/>
  <c r="ES18" i="7" l="1"/>
  <c r="ES17" i="7"/>
  <c r="ES16" i="7"/>
  <c r="ET13" i="7"/>
  <c r="ET17" i="7" s="1"/>
  <c r="EV3" i="7"/>
  <c r="EU12" i="7"/>
  <c r="EU15" i="7" s="1"/>
  <c r="EU11" i="7"/>
  <c r="EU13" i="7" l="1"/>
  <c r="EU16" i="7" s="1"/>
  <c r="ET16" i="7"/>
  <c r="ET18" i="7"/>
  <c r="EW3" i="7"/>
  <c r="EV12" i="7"/>
  <c r="EV15" i="7" s="1"/>
  <c r="EV11" i="7"/>
  <c r="EU18" i="7" l="1"/>
  <c r="EU17" i="7"/>
  <c r="EV13" i="7"/>
  <c r="EX3" i="7"/>
  <c r="EW12" i="7"/>
  <c r="EW15" i="7" s="1"/>
  <c r="EW11" i="7"/>
  <c r="EV18" i="7" l="1"/>
  <c r="EV17" i="7"/>
  <c r="EV16" i="7"/>
  <c r="EW13" i="7"/>
  <c r="EW16" i="7" s="1"/>
  <c r="EY3" i="7"/>
  <c r="EX12" i="7"/>
  <c r="EX15" i="7" s="1"/>
  <c r="EX11" i="7"/>
  <c r="EW18" i="7" l="1"/>
  <c r="EW17" i="7"/>
  <c r="EX13" i="7"/>
  <c r="EX16" i="7" s="1"/>
  <c r="EZ3" i="7"/>
  <c r="EY12" i="7"/>
  <c r="EY15" i="7" s="1"/>
  <c r="EY11" i="7"/>
  <c r="EY13" i="7" l="1"/>
  <c r="EY17" i="7" s="1"/>
  <c r="EX18" i="7"/>
  <c r="EX17" i="7"/>
  <c r="FA3" i="7"/>
  <c r="EZ12" i="7"/>
  <c r="EZ15" i="7" s="1"/>
  <c r="EZ11" i="7"/>
  <c r="EY18" i="7" l="1"/>
  <c r="EY16" i="7"/>
  <c r="EZ13" i="7"/>
  <c r="FB3" i="7"/>
  <c r="FA12" i="7"/>
  <c r="FA15" i="7" s="1"/>
  <c r="FA11" i="7"/>
  <c r="EZ18" i="7" l="1"/>
  <c r="EZ17" i="7"/>
  <c r="EZ16" i="7"/>
  <c r="FA13" i="7"/>
  <c r="FA16" i="7" s="1"/>
  <c r="FC3" i="7"/>
  <c r="FB12" i="7"/>
  <c r="FB15" i="7" s="1"/>
  <c r="FB11" i="7"/>
  <c r="FA18" i="7" l="1"/>
  <c r="FA17" i="7"/>
  <c r="FB13" i="7"/>
  <c r="FB16" i="7" s="1"/>
  <c r="FD3" i="7"/>
  <c r="FC12" i="7"/>
  <c r="FC15" i="7" s="1"/>
  <c r="FC11" i="7"/>
  <c r="FB18" i="7" l="1"/>
  <c r="FB17" i="7"/>
  <c r="FC13" i="7"/>
  <c r="FE3" i="7"/>
  <c r="FD12" i="7"/>
  <c r="FD15" i="7" s="1"/>
  <c r="FD11" i="7"/>
  <c r="FC18" i="7" l="1"/>
  <c r="FC17" i="7"/>
  <c r="FC16" i="7"/>
  <c r="FD13" i="7"/>
  <c r="FF3" i="7"/>
  <c r="FE12" i="7"/>
  <c r="FE15" i="7" s="1"/>
  <c r="FE11" i="7"/>
  <c r="FE13" i="7" l="1"/>
  <c r="FE17" i="7" s="1"/>
  <c r="FD18" i="7"/>
  <c r="FD17" i="7"/>
  <c r="FD16" i="7"/>
  <c r="FG3" i="7"/>
  <c r="FF12" i="7"/>
  <c r="FF15" i="7" s="1"/>
  <c r="FF11" i="7"/>
  <c r="FE18" i="7" l="1"/>
  <c r="FF13" i="7"/>
  <c r="FF18" i="7" s="1"/>
  <c r="FE16" i="7"/>
  <c r="FH3" i="7"/>
  <c r="FG12" i="7"/>
  <c r="FG15" i="7" s="1"/>
  <c r="FG11" i="7"/>
  <c r="FG13" i="7" l="1"/>
  <c r="FG16" i="7" s="1"/>
  <c r="FF16" i="7"/>
  <c r="FF17" i="7"/>
  <c r="FI3" i="7"/>
  <c r="FH12" i="7"/>
  <c r="FH15" i="7" s="1"/>
  <c r="FH11" i="7"/>
  <c r="FG17" i="7" l="1"/>
  <c r="FG18" i="7"/>
  <c r="FH13" i="7"/>
  <c r="FJ3" i="7"/>
  <c r="FI12" i="7"/>
  <c r="FI15" i="7" s="1"/>
  <c r="FI11" i="7"/>
  <c r="FI13" i="7" l="1"/>
  <c r="FI18" i="7" s="1"/>
  <c r="FH18" i="7"/>
  <c r="FH17" i="7"/>
  <c r="FH16" i="7"/>
  <c r="FK3" i="7"/>
  <c r="FJ12" i="7"/>
  <c r="FJ15" i="7" s="1"/>
  <c r="FJ11" i="7"/>
  <c r="FI16" i="7" l="1"/>
  <c r="FI17" i="7"/>
  <c r="FJ13" i="7"/>
  <c r="FL3" i="7"/>
  <c r="FK12" i="7"/>
  <c r="FK15" i="7" s="1"/>
  <c r="FK11" i="7"/>
  <c r="FK13" i="7" l="1"/>
  <c r="FK17" i="7" s="1"/>
  <c r="FJ18" i="7"/>
  <c r="FJ17" i="7"/>
  <c r="FJ16" i="7"/>
  <c r="FM3" i="7"/>
  <c r="FL12" i="7"/>
  <c r="FL15" i="7" s="1"/>
  <c r="FL11" i="7"/>
  <c r="FL13" i="7" s="1"/>
  <c r="FK16" i="7" l="1"/>
  <c r="FK18" i="7"/>
  <c r="FL18" i="7"/>
  <c r="FL17" i="7"/>
  <c r="FL16" i="7"/>
  <c r="FN3" i="7"/>
  <c r="FM12" i="7"/>
  <c r="FM15" i="7" s="1"/>
  <c r="FM11" i="7"/>
  <c r="FM13" i="7" l="1"/>
  <c r="FO3" i="7"/>
  <c r="FN12" i="7"/>
  <c r="FN15" i="7" s="1"/>
  <c r="FN11" i="7"/>
  <c r="FM18" i="7" l="1"/>
  <c r="FM17" i="7"/>
  <c r="FN13" i="7"/>
  <c r="FN16" i="7" s="1"/>
  <c r="FM16" i="7"/>
  <c r="FP3" i="7"/>
  <c r="FO12" i="7"/>
  <c r="FO15" i="7" s="1"/>
  <c r="FO11" i="7"/>
  <c r="FN18" i="7" l="1"/>
  <c r="FN17" i="7"/>
  <c r="FO13" i="7"/>
  <c r="FQ3" i="7"/>
  <c r="FP12" i="7"/>
  <c r="FP15" i="7" s="1"/>
  <c r="FP11" i="7"/>
  <c r="FO18" i="7" l="1"/>
  <c r="FO17" i="7"/>
  <c r="FP13" i="7"/>
  <c r="FO16" i="7"/>
  <c r="FR3" i="7"/>
  <c r="FQ12" i="7"/>
  <c r="FQ15" i="7" s="1"/>
  <c r="FQ11" i="7"/>
  <c r="FQ13" i="7" l="1"/>
  <c r="FQ17" i="7" s="1"/>
  <c r="FP18" i="7"/>
  <c r="FP17" i="7"/>
  <c r="FP16" i="7"/>
  <c r="FS3" i="7"/>
  <c r="FR12" i="7"/>
  <c r="FR15" i="7" s="1"/>
  <c r="FR11" i="7"/>
  <c r="FQ18" i="7" l="1"/>
  <c r="FQ16" i="7"/>
  <c r="FR13" i="7"/>
  <c r="FT3" i="7"/>
  <c r="FS12" i="7"/>
  <c r="FS15" i="7" s="1"/>
  <c r="FS11" i="7"/>
  <c r="FS13" i="7" l="1"/>
  <c r="FS18" i="7" s="1"/>
  <c r="FR18" i="7"/>
  <c r="FR17" i="7"/>
  <c r="FR16" i="7"/>
  <c r="FU3" i="7"/>
  <c r="FT12" i="7"/>
  <c r="FT15" i="7" s="1"/>
  <c r="FT11" i="7"/>
  <c r="FS16" i="7" l="1"/>
  <c r="FS17" i="7"/>
  <c r="FT13" i="7"/>
  <c r="FV3" i="7"/>
  <c r="FU12" i="7"/>
  <c r="FU15" i="7" s="1"/>
  <c r="FU11" i="7"/>
  <c r="FU13" i="7" l="1"/>
  <c r="FU18" i="7" s="1"/>
  <c r="FT18" i="7"/>
  <c r="FT17" i="7"/>
  <c r="FT16" i="7"/>
  <c r="FW3" i="7"/>
  <c r="FV12" i="7"/>
  <c r="FV15" i="7" s="1"/>
  <c r="FV11" i="7"/>
  <c r="FU17" i="7" l="1"/>
  <c r="FU16" i="7"/>
  <c r="FV13" i="7"/>
  <c r="FX3" i="7"/>
  <c r="FW12" i="7"/>
  <c r="FW15" i="7" s="1"/>
  <c r="FW11" i="7"/>
  <c r="FW13" i="7" l="1"/>
  <c r="FW18" i="7" s="1"/>
  <c r="FV18" i="7"/>
  <c r="FV17" i="7"/>
  <c r="FV16" i="7"/>
  <c r="FY3" i="7"/>
  <c r="FX12" i="7"/>
  <c r="FX15" i="7" s="1"/>
  <c r="FX11" i="7"/>
  <c r="FW16" i="7" l="1"/>
  <c r="FW17" i="7"/>
  <c r="FX13" i="7"/>
  <c r="FZ3" i="7"/>
  <c r="FY12" i="7"/>
  <c r="FY15" i="7" s="1"/>
  <c r="FY11" i="7"/>
  <c r="FX18" i="7" l="1"/>
  <c r="FX17" i="7"/>
  <c r="FX16" i="7"/>
  <c r="FY13" i="7"/>
  <c r="FY16" i="7" s="1"/>
  <c r="GA3" i="7"/>
  <c r="FZ12" i="7"/>
  <c r="FZ15" i="7" s="1"/>
  <c r="FZ11" i="7"/>
  <c r="FZ13" i="7" l="1"/>
  <c r="FZ18" i="7" s="1"/>
  <c r="FY18" i="7"/>
  <c r="FY17" i="7"/>
  <c r="GB3" i="7"/>
  <c r="GA12" i="7"/>
  <c r="GA15" i="7" s="1"/>
  <c r="GA11" i="7"/>
  <c r="FZ17" i="7" l="1"/>
  <c r="FZ16" i="7"/>
  <c r="GA13" i="7"/>
  <c r="GC3" i="7"/>
  <c r="GB12" i="7"/>
  <c r="GB15" i="7" s="1"/>
  <c r="GB11" i="7"/>
  <c r="GA18" i="7" l="1"/>
  <c r="GA17" i="7"/>
  <c r="GB13" i="7"/>
  <c r="GA16" i="7"/>
  <c r="GB16" i="7"/>
  <c r="GD3" i="7"/>
  <c r="GC12" i="7"/>
  <c r="GC15" i="7" s="1"/>
  <c r="GC11" i="7"/>
  <c r="GC13" i="7" l="1"/>
  <c r="GC17" i="7" s="1"/>
  <c r="GB18" i="7"/>
  <c r="GB17" i="7"/>
  <c r="GE3" i="7"/>
  <c r="GD12" i="7"/>
  <c r="GD15" i="7" s="1"/>
  <c r="GD11" i="7"/>
  <c r="GC18" i="7" l="1"/>
  <c r="GC16" i="7"/>
  <c r="GD13" i="7"/>
  <c r="GD16" i="7" s="1"/>
  <c r="GF3" i="7"/>
  <c r="GE12" i="7"/>
  <c r="GE15" i="7" s="1"/>
  <c r="GE11" i="7"/>
  <c r="GD18" i="7" l="1"/>
  <c r="GD17" i="7"/>
  <c r="GE13" i="7"/>
  <c r="GE16" i="7" s="1"/>
  <c r="GG3" i="7"/>
  <c r="GF12" i="7"/>
  <c r="GF15" i="7" s="1"/>
  <c r="GF11" i="7"/>
  <c r="GE18" i="7" l="1"/>
  <c r="GE17" i="7"/>
  <c r="GF13" i="7"/>
  <c r="GH3" i="7"/>
  <c r="GG12" i="7"/>
  <c r="GG15" i="7" s="1"/>
  <c r="GG11" i="7"/>
  <c r="GF18" i="7" l="1"/>
  <c r="GF17" i="7"/>
  <c r="GF16" i="7"/>
  <c r="GG13" i="7"/>
  <c r="GI3" i="7"/>
  <c r="GH12" i="7"/>
  <c r="GH15" i="7" s="1"/>
  <c r="GH11" i="7"/>
  <c r="GG18" i="7" l="1"/>
  <c r="GG17" i="7"/>
  <c r="GH13" i="7"/>
  <c r="GH16" i="7" s="1"/>
  <c r="GG16" i="7"/>
  <c r="GJ3" i="7"/>
  <c r="GI12" i="7"/>
  <c r="GI15" i="7" s="1"/>
  <c r="GI11" i="7"/>
  <c r="GH18" i="7" l="1"/>
  <c r="GH17" i="7"/>
  <c r="GI13" i="7"/>
  <c r="GK3" i="7"/>
  <c r="GJ12" i="7"/>
  <c r="GJ15" i="7" s="1"/>
  <c r="GJ11" i="7"/>
  <c r="GI18" i="7" l="1"/>
  <c r="GI17" i="7"/>
  <c r="GI16" i="7"/>
  <c r="GJ13" i="7"/>
  <c r="GJ16" i="7" s="1"/>
  <c r="GL3" i="7"/>
  <c r="GK12" i="7"/>
  <c r="GK15" i="7" s="1"/>
  <c r="GK11" i="7"/>
  <c r="GJ18" i="7" l="1"/>
  <c r="GJ17" i="7"/>
  <c r="GK13" i="7"/>
  <c r="GM3" i="7"/>
  <c r="GL12" i="7"/>
  <c r="GL15" i="7" s="1"/>
  <c r="GL11" i="7"/>
  <c r="GK18" i="7" l="1"/>
  <c r="GK17" i="7"/>
  <c r="GK16" i="7"/>
  <c r="GL13" i="7"/>
  <c r="GN3" i="7"/>
  <c r="GM12" i="7"/>
  <c r="GM15" i="7" s="1"/>
  <c r="GM11" i="7"/>
  <c r="GL18" i="7" l="1"/>
  <c r="GL17" i="7"/>
  <c r="GL16" i="7"/>
  <c r="GM13" i="7"/>
  <c r="GO3" i="7"/>
  <c r="GN12" i="7"/>
  <c r="GN15" i="7" s="1"/>
  <c r="GN11" i="7"/>
  <c r="GM18" i="7" l="1"/>
  <c r="GM17" i="7"/>
  <c r="GM16" i="7"/>
  <c r="GN13" i="7"/>
  <c r="GP3" i="7"/>
  <c r="GO12" i="7"/>
  <c r="GO15" i="7" s="1"/>
  <c r="GO11" i="7"/>
  <c r="GN18" i="7" l="1"/>
  <c r="GN17" i="7"/>
  <c r="GN16" i="7"/>
  <c r="GO13" i="7"/>
  <c r="GQ3" i="7"/>
  <c r="GP12" i="7"/>
  <c r="GP15" i="7" s="1"/>
  <c r="GP11" i="7"/>
  <c r="GO18" i="7" l="1"/>
  <c r="GO17" i="7"/>
  <c r="GO16" i="7"/>
  <c r="GP13" i="7"/>
  <c r="GR3" i="7"/>
  <c r="GQ12" i="7"/>
  <c r="GQ15" i="7" s="1"/>
  <c r="GQ11" i="7"/>
  <c r="GQ13" i="7" l="1"/>
  <c r="GQ18" i="7" s="1"/>
  <c r="GP18" i="7"/>
  <c r="GP17" i="7"/>
  <c r="GP16" i="7"/>
  <c r="GS3" i="7"/>
  <c r="GR12" i="7"/>
  <c r="GR15" i="7" s="1"/>
  <c r="GR11" i="7"/>
  <c r="GQ17" i="7" l="1"/>
  <c r="GQ16" i="7"/>
  <c r="GR13" i="7"/>
  <c r="GT3" i="7"/>
  <c r="GS12" i="7"/>
  <c r="GS15" i="7" s="1"/>
  <c r="GS11" i="7"/>
  <c r="GS13" i="7" l="1"/>
  <c r="GS17" i="7" s="1"/>
  <c r="GS18" i="7"/>
  <c r="GR18" i="7"/>
  <c r="GR17" i="7"/>
  <c r="GR16" i="7"/>
  <c r="GU3" i="7"/>
  <c r="GT12" i="7"/>
  <c r="GT15" i="7" s="1"/>
  <c r="GT11" i="7"/>
  <c r="GS16" i="7" l="1"/>
  <c r="GT13" i="7"/>
  <c r="GV3" i="7"/>
  <c r="GU12" i="7"/>
  <c r="GU15" i="7" s="1"/>
  <c r="GU11" i="7"/>
  <c r="GU13" i="7" s="1"/>
  <c r="GU18" i="7" l="1"/>
  <c r="GU17" i="7"/>
  <c r="GT18" i="7"/>
  <c r="GT17" i="7"/>
  <c r="GT16" i="7"/>
  <c r="GU16" i="7"/>
  <c r="GW3" i="7"/>
  <c r="GV12" i="7"/>
  <c r="GV15" i="7" s="1"/>
  <c r="GV11" i="7"/>
  <c r="GV13" i="7" l="1"/>
  <c r="GX3" i="7"/>
  <c r="GW12" i="7"/>
  <c r="GW15" i="7" s="1"/>
  <c r="GW11" i="7"/>
  <c r="GV18" i="7" l="1"/>
  <c r="GV17" i="7"/>
  <c r="GW13" i="7"/>
  <c r="GV16" i="7"/>
  <c r="GY3" i="7"/>
  <c r="GX12" i="7"/>
  <c r="GX15" i="7" s="1"/>
  <c r="GX11" i="7"/>
  <c r="GW18" i="7" l="1"/>
  <c r="GW17" i="7"/>
  <c r="GW16" i="7"/>
  <c r="GX13" i="7"/>
  <c r="GZ3" i="7"/>
  <c r="GY12" i="7"/>
  <c r="GY15" i="7" s="1"/>
  <c r="GY11" i="7"/>
  <c r="GX18" i="7" l="1"/>
  <c r="GX17" i="7"/>
  <c r="GX16" i="7"/>
  <c r="GY13" i="7"/>
  <c r="HA3" i="7"/>
  <c r="GZ12" i="7"/>
  <c r="GZ15" i="7" s="1"/>
  <c r="GZ11" i="7"/>
  <c r="GZ13" i="7" l="1"/>
  <c r="GZ18" i="7" s="1"/>
  <c r="GY18" i="7"/>
  <c r="GY17" i="7"/>
  <c r="GY16" i="7"/>
  <c r="HB3" i="7"/>
  <c r="HA12" i="7"/>
  <c r="HA15" i="7" s="1"/>
  <c r="HA11" i="7"/>
  <c r="HA13" i="7" l="1"/>
  <c r="HA18" i="7" s="1"/>
  <c r="GZ16" i="7"/>
  <c r="GZ17" i="7"/>
  <c r="HC3" i="7"/>
  <c r="HB12" i="7"/>
  <c r="HB15" i="7" s="1"/>
  <c r="HB11" i="7"/>
  <c r="HA16" i="7" l="1"/>
  <c r="HA17" i="7"/>
  <c r="HB13" i="7"/>
  <c r="HD3" i="7"/>
  <c r="HC12" i="7"/>
  <c r="HC15" i="7" s="1"/>
  <c r="HC11" i="7"/>
  <c r="HC13" i="7" l="1"/>
  <c r="HC18" i="7" s="1"/>
  <c r="HB18" i="7"/>
  <c r="HB17" i="7"/>
  <c r="HB16" i="7"/>
  <c r="HE3" i="7"/>
  <c r="HD12" i="7"/>
  <c r="HD15" i="7" s="1"/>
  <c r="HD11" i="7"/>
  <c r="HC16" i="7" l="1"/>
  <c r="HC17" i="7"/>
  <c r="HD13" i="7"/>
  <c r="HD18" i="7" s="1"/>
  <c r="HF3" i="7"/>
  <c r="HE12" i="7"/>
  <c r="HE15" i="7" s="1"/>
  <c r="HE11" i="7"/>
  <c r="HD16" i="7" l="1"/>
  <c r="HD17" i="7"/>
  <c r="HE13" i="7"/>
  <c r="HG3" i="7"/>
  <c r="HF12" i="7"/>
  <c r="HF15" i="7" s="1"/>
  <c r="HF11" i="7"/>
  <c r="HE18" i="7" l="1"/>
  <c r="HE17" i="7"/>
  <c r="HE16" i="7"/>
  <c r="HF13" i="7"/>
  <c r="HF16" i="7" s="1"/>
  <c r="HH3" i="7"/>
  <c r="HG12" i="7"/>
  <c r="HG15" i="7" s="1"/>
  <c r="HG11" i="7"/>
  <c r="HF18" i="7" l="1"/>
  <c r="HF17" i="7"/>
  <c r="HG13" i="7"/>
  <c r="HI3" i="7"/>
  <c r="HH12" i="7"/>
  <c r="HH15" i="7" s="1"/>
  <c r="HH11" i="7"/>
  <c r="HG18" i="7" l="1"/>
  <c r="HG17" i="7"/>
  <c r="HG16" i="7"/>
  <c r="HH13" i="7"/>
  <c r="HJ3" i="7"/>
  <c r="HI12" i="7"/>
  <c r="HI15" i="7" s="1"/>
  <c r="HI11" i="7"/>
  <c r="HH18" i="7" l="1"/>
  <c r="HH17" i="7"/>
  <c r="HH16" i="7"/>
  <c r="HI13" i="7"/>
  <c r="HI16" i="7" s="1"/>
  <c r="HK3" i="7"/>
  <c r="HJ12" i="7"/>
  <c r="HJ15" i="7" s="1"/>
  <c r="HJ11" i="7"/>
  <c r="HI18" i="7" l="1"/>
  <c r="HI17" i="7"/>
  <c r="HJ13" i="7"/>
  <c r="HL3" i="7"/>
  <c r="HK12" i="7"/>
  <c r="HK15" i="7" s="1"/>
  <c r="HK11" i="7"/>
  <c r="HJ18" i="7" l="1"/>
  <c r="HJ17" i="7"/>
  <c r="HJ16" i="7"/>
  <c r="HK13" i="7"/>
  <c r="HK16" i="7" s="1"/>
  <c r="HM3" i="7"/>
  <c r="HL12" i="7"/>
  <c r="HL15" i="7" s="1"/>
  <c r="HL11" i="7"/>
  <c r="HK18" i="7" l="1"/>
  <c r="HK17" i="7"/>
  <c r="HL13" i="7"/>
  <c r="HN3" i="7"/>
  <c r="HM12" i="7"/>
  <c r="HM15" i="7" s="1"/>
  <c r="HM11" i="7"/>
  <c r="HL18" i="7" l="1"/>
  <c r="HL17" i="7"/>
  <c r="HL16" i="7"/>
  <c r="HM13" i="7"/>
  <c r="HO3" i="7"/>
  <c r="HN12" i="7"/>
  <c r="HN15" i="7" s="1"/>
  <c r="HN11" i="7"/>
  <c r="HN13" i="7" l="1"/>
  <c r="HN18" i="7" s="1"/>
  <c r="HM18" i="7"/>
  <c r="HM17" i="7"/>
  <c r="HM16" i="7"/>
  <c r="HP3" i="7"/>
  <c r="HO12" i="7"/>
  <c r="HO15" i="7" s="1"/>
  <c r="HO11" i="7"/>
  <c r="HN17" i="7" l="1"/>
  <c r="HN16" i="7"/>
  <c r="HO13" i="7"/>
  <c r="HO16" i="7" s="1"/>
  <c r="HQ3" i="7"/>
  <c r="HP12" i="7"/>
  <c r="HP15" i="7" s="1"/>
  <c r="HP11" i="7"/>
  <c r="HO18" i="7" l="1"/>
  <c r="HO17" i="7"/>
  <c r="HP13" i="7"/>
  <c r="HP16" i="7" s="1"/>
  <c r="HR3" i="7"/>
  <c r="HQ12" i="7"/>
  <c r="HQ15" i="7" s="1"/>
  <c r="HQ11" i="7"/>
  <c r="HQ13" i="7" l="1"/>
  <c r="HQ18" i="7" s="1"/>
  <c r="HP18" i="7"/>
  <c r="HP17" i="7"/>
  <c r="HS3" i="7"/>
  <c r="HR12" i="7"/>
  <c r="HR15" i="7" s="1"/>
  <c r="HR11" i="7"/>
  <c r="HQ16" i="7" l="1"/>
  <c r="HQ17" i="7"/>
  <c r="HR13" i="7"/>
  <c r="HR18" i="7" s="1"/>
  <c r="HT3" i="7"/>
  <c r="HS12" i="7"/>
  <c r="HS15" i="7" s="1"/>
  <c r="HS11" i="7"/>
  <c r="HR16" i="7" l="1"/>
  <c r="HR17" i="7"/>
  <c r="HS13" i="7"/>
  <c r="HU3" i="7"/>
  <c r="HT12" i="7"/>
  <c r="HT15" i="7" s="1"/>
  <c r="HT11" i="7"/>
  <c r="HS18" i="7" l="1"/>
  <c r="HS17" i="7"/>
  <c r="HS16" i="7"/>
  <c r="HT13" i="7"/>
  <c r="HT16" i="7" s="1"/>
  <c r="HV3" i="7"/>
  <c r="HU12" i="7"/>
  <c r="HU15" i="7" s="1"/>
  <c r="HU11" i="7"/>
  <c r="HU13" i="7" l="1"/>
  <c r="HU18" i="7" s="1"/>
  <c r="HT18" i="7"/>
  <c r="HT17" i="7"/>
  <c r="HW3" i="7"/>
  <c r="HV12" i="7"/>
  <c r="HV15" i="7" s="1"/>
  <c r="HV11" i="7"/>
  <c r="HU17" i="7" l="1"/>
  <c r="HV13" i="7"/>
  <c r="HV18" i="7" s="1"/>
  <c r="HU16" i="7"/>
  <c r="HX3" i="7"/>
  <c r="HW12" i="7"/>
  <c r="HW15" i="7" s="1"/>
  <c r="HW11" i="7"/>
  <c r="HV16" i="7" l="1"/>
  <c r="HV17" i="7"/>
  <c r="HW13" i="7"/>
  <c r="HW18" i="7" s="1"/>
  <c r="HY3" i="7"/>
  <c r="HX12" i="7"/>
  <c r="HX15" i="7" s="1"/>
  <c r="HX11" i="7"/>
  <c r="HW16" i="7" l="1"/>
  <c r="HW17" i="7"/>
  <c r="HX13" i="7"/>
  <c r="HX18" i="7" s="1"/>
  <c r="HX16" i="7"/>
  <c r="HZ3" i="7"/>
  <c r="HY12" i="7"/>
  <c r="HY15" i="7" s="1"/>
  <c r="HY11" i="7"/>
  <c r="HX17" i="7" l="1"/>
  <c r="HY13" i="7"/>
  <c r="IA3" i="7"/>
  <c r="HZ12" i="7"/>
  <c r="HZ15" i="7" s="1"/>
  <c r="HZ11" i="7"/>
  <c r="HY18" i="7" l="1"/>
  <c r="HY17" i="7"/>
  <c r="HZ13" i="7"/>
  <c r="HY16" i="7"/>
  <c r="IB3" i="7"/>
  <c r="IA12" i="7"/>
  <c r="IA15" i="7" s="1"/>
  <c r="IA11" i="7"/>
  <c r="IA13" i="7" l="1"/>
  <c r="IA17" i="7" s="1"/>
  <c r="HZ18" i="7"/>
  <c r="HZ17" i="7"/>
  <c r="HZ16" i="7"/>
  <c r="IC3" i="7"/>
  <c r="IB12" i="7"/>
  <c r="IB15" i="7" s="1"/>
  <c r="IB11" i="7"/>
  <c r="IA18" i="7" l="1"/>
  <c r="IA16" i="7"/>
  <c r="IB13" i="7"/>
  <c r="ID3" i="7"/>
  <c r="IC12" i="7"/>
  <c r="IC15" i="7" s="1"/>
  <c r="IC11" i="7"/>
  <c r="IB18" i="7" l="1"/>
  <c r="IB17" i="7"/>
  <c r="IB16" i="7"/>
  <c r="IC13" i="7"/>
  <c r="IC16" i="7" s="1"/>
  <c r="IE3" i="7"/>
  <c r="ID12" i="7"/>
  <c r="ID15" i="7" s="1"/>
  <c r="ID11" i="7"/>
  <c r="IC18" i="7" l="1"/>
  <c r="IC17" i="7"/>
  <c r="ID13" i="7"/>
  <c r="IF3" i="7"/>
  <c r="IE12" i="7"/>
  <c r="IE15" i="7" s="1"/>
  <c r="IE11" i="7"/>
  <c r="ID18" i="7" l="1"/>
  <c r="ID17" i="7"/>
  <c r="ID16" i="7"/>
  <c r="IE13" i="7"/>
  <c r="IE16" i="7" s="1"/>
  <c r="IG3" i="7"/>
  <c r="IF12" i="7"/>
  <c r="IF15" i="7" s="1"/>
  <c r="IF11" i="7"/>
  <c r="IE18" i="7" l="1"/>
  <c r="IE17" i="7"/>
  <c r="IF13" i="7"/>
  <c r="IH3" i="7"/>
  <c r="IG12" i="7"/>
  <c r="IG15" i="7" s="1"/>
  <c r="IG11" i="7"/>
  <c r="IF18" i="7" l="1"/>
  <c r="IF17" i="7"/>
  <c r="IF16" i="7"/>
  <c r="IG13" i="7"/>
  <c r="II3" i="7"/>
  <c r="IH12" i="7"/>
  <c r="IH15" i="7" s="1"/>
  <c r="IH11" i="7"/>
  <c r="IG16" i="7" l="1"/>
  <c r="IG17" i="7"/>
  <c r="IH13" i="7"/>
  <c r="IG18" i="7"/>
  <c r="IH16" i="7"/>
  <c r="IJ3" i="7"/>
  <c r="II12" i="7"/>
  <c r="II15" i="7" s="1"/>
  <c r="II11" i="7"/>
  <c r="IH18" i="7" l="1"/>
  <c r="IH17" i="7"/>
  <c r="II13" i="7"/>
  <c r="II16" i="7" s="1"/>
  <c r="IK3" i="7"/>
  <c r="IJ12" i="7"/>
  <c r="IJ15" i="7" s="1"/>
  <c r="IJ11" i="7"/>
  <c r="IJ13" i="7" l="1"/>
  <c r="IJ18" i="7"/>
  <c r="IJ17" i="7"/>
  <c r="II18" i="7"/>
  <c r="II17" i="7"/>
  <c r="IJ16" i="7"/>
  <c r="IL3" i="7"/>
  <c r="IK12" i="7"/>
  <c r="IK15" i="7" s="1"/>
  <c r="IK11" i="7"/>
  <c r="IK13" i="7" l="1"/>
  <c r="IK16" i="7" s="1"/>
  <c r="IM3" i="7"/>
  <c r="IL12" i="7"/>
  <c r="IL15" i="7" s="1"/>
  <c r="IL11" i="7"/>
  <c r="IK18" i="7" l="1"/>
  <c r="IK17" i="7"/>
  <c r="IL13" i="7"/>
  <c r="IN3" i="7"/>
  <c r="IM12" i="7"/>
  <c r="IM15" i="7" s="1"/>
  <c r="IM11" i="7"/>
  <c r="IL18" i="7" l="1"/>
  <c r="IL17" i="7"/>
  <c r="IL16" i="7"/>
  <c r="IM13" i="7"/>
  <c r="IM16" i="7" s="1"/>
  <c r="IO3" i="7"/>
  <c r="IN12" i="7"/>
  <c r="IN15" i="7" s="1"/>
  <c r="IN11" i="7"/>
  <c r="IM18" i="7" l="1"/>
  <c r="IM17" i="7"/>
  <c r="IN13" i="7"/>
  <c r="IP3" i="7"/>
  <c r="IO12" i="7"/>
  <c r="IO15" i="7" s="1"/>
  <c r="IO11" i="7"/>
  <c r="IN18" i="7" l="1"/>
  <c r="IN17" i="7"/>
  <c r="IN16" i="7"/>
  <c r="IO13" i="7"/>
  <c r="IQ3" i="7"/>
  <c r="IP12" i="7"/>
  <c r="IP15" i="7" s="1"/>
  <c r="IP11" i="7"/>
  <c r="IO18" i="7" l="1"/>
  <c r="IO17" i="7"/>
  <c r="IO16" i="7"/>
  <c r="IP13" i="7"/>
  <c r="IP16" i="7" s="1"/>
  <c r="IR3" i="7"/>
  <c r="IQ12" i="7"/>
  <c r="IQ15" i="7" s="1"/>
  <c r="IQ11" i="7"/>
  <c r="IP18" i="7" l="1"/>
  <c r="IP17" i="7"/>
  <c r="IQ13" i="7"/>
  <c r="IS3" i="7"/>
  <c r="IR12" i="7"/>
  <c r="IR15" i="7" s="1"/>
  <c r="IR11" i="7"/>
  <c r="IQ18" i="7" l="1"/>
  <c r="IQ17" i="7"/>
  <c r="IR13" i="7"/>
  <c r="IR16" i="7" s="1"/>
  <c r="IQ16" i="7"/>
  <c r="IT3" i="7"/>
  <c r="IS12" i="7"/>
  <c r="IS15" i="7" s="1"/>
  <c r="IS11" i="7"/>
  <c r="IR18" i="7" l="1"/>
  <c r="IR17" i="7"/>
  <c r="IS13" i="7"/>
  <c r="IU3" i="7"/>
  <c r="IT12" i="7"/>
  <c r="IT15" i="7" s="1"/>
  <c r="IT11" i="7"/>
  <c r="IS18" i="7" l="1"/>
  <c r="IS17" i="7"/>
  <c r="IS16" i="7"/>
  <c r="IT13" i="7"/>
  <c r="IT17" i="7" s="1"/>
  <c r="IV3" i="7"/>
  <c r="IU12" i="7"/>
  <c r="IU15" i="7" s="1"/>
  <c r="IU11" i="7"/>
  <c r="IT16" i="7" l="1"/>
  <c r="IT18" i="7"/>
  <c r="IU13" i="7"/>
  <c r="IU16" i="7" s="1"/>
  <c r="IW3" i="7"/>
  <c r="IV12" i="7"/>
  <c r="IV15" i="7" s="1"/>
  <c r="IV11" i="7"/>
  <c r="IU18" i="7" l="1"/>
  <c r="IU17" i="7"/>
  <c r="IV13" i="7"/>
  <c r="IX3" i="7"/>
  <c r="IW12" i="7"/>
  <c r="IW15" i="7" s="1"/>
  <c r="IW11" i="7"/>
  <c r="IW13" i="7" l="1"/>
  <c r="IW18" i="7" s="1"/>
  <c r="IV16" i="7"/>
  <c r="IV17" i="7"/>
  <c r="IV18" i="7"/>
  <c r="IY3" i="7"/>
  <c r="IX12" i="7"/>
  <c r="IX15" i="7" s="1"/>
  <c r="IX11" i="7"/>
  <c r="IW16" i="7" l="1"/>
  <c r="IW17" i="7"/>
  <c r="IX13" i="7"/>
  <c r="IZ3" i="7"/>
  <c r="IY12" i="7"/>
  <c r="IY15" i="7" s="1"/>
  <c r="IY11" i="7"/>
  <c r="IX18" i="7" l="1"/>
  <c r="IX17" i="7"/>
  <c r="IX16" i="7"/>
  <c r="IY13" i="7"/>
  <c r="JA3" i="7"/>
  <c r="IZ12" i="7"/>
  <c r="IZ15" i="7" s="1"/>
  <c r="IZ11" i="7"/>
  <c r="IY18" i="7" l="1"/>
  <c r="IY17" i="7"/>
  <c r="IY16" i="7"/>
  <c r="IZ13" i="7"/>
  <c r="JB3" i="7"/>
  <c r="JA12" i="7"/>
  <c r="JA15" i="7" s="1"/>
  <c r="JA11" i="7"/>
  <c r="IZ18" i="7" l="1"/>
  <c r="IZ17" i="7"/>
  <c r="IZ16" i="7"/>
  <c r="JA13" i="7"/>
  <c r="JA16" i="7" s="1"/>
  <c r="JC3" i="7"/>
  <c r="JB12" i="7"/>
  <c r="JB15" i="7" s="1"/>
  <c r="JB11" i="7"/>
  <c r="JA18" i="7" l="1"/>
  <c r="JA17" i="7"/>
  <c r="JB13" i="7"/>
  <c r="JD3" i="7"/>
  <c r="JC12" i="7"/>
  <c r="JC15" i="7" s="1"/>
  <c r="JC11" i="7"/>
  <c r="JB18" i="7" l="1"/>
  <c r="JB17" i="7"/>
  <c r="JC13" i="7"/>
  <c r="JC16" i="7" s="1"/>
  <c r="JB16" i="7"/>
  <c r="JE3" i="7"/>
  <c r="JD12" i="7"/>
  <c r="JD15" i="7" s="1"/>
  <c r="JD11" i="7"/>
  <c r="JC18" i="7" l="1"/>
  <c r="JC17" i="7"/>
  <c r="JD13" i="7"/>
  <c r="JF3" i="7"/>
  <c r="JE12" i="7"/>
  <c r="JE15" i="7" s="1"/>
  <c r="JE11" i="7"/>
  <c r="JD18" i="7" l="1"/>
  <c r="JD17" i="7"/>
  <c r="JD16" i="7"/>
  <c r="JE13" i="7"/>
  <c r="JE17" i="7" s="1"/>
  <c r="JG3" i="7"/>
  <c r="JF12" i="7"/>
  <c r="JF15" i="7" s="1"/>
  <c r="JF11" i="7"/>
  <c r="JF13" i="7" l="1"/>
  <c r="JF18" i="7" s="1"/>
  <c r="JE16" i="7"/>
  <c r="JE18" i="7"/>
  <c r="JF16" i="7"/>
  <c r="JH3" i="7"/>
  <c r="JG12" i="7"/>
  <c r="JG15" i="7" s="1"/>
  <c r="JG11" i="7"/>
  <c r="JF17" i="7" l="1"/>
  <c r="JG13" i="7"/>
  <c r="JG18" i="7" s="1"/>
  <c r="JG17" i="7"/>
  <c r="JG16" i="7"/>
  <c r="JI3" i="7"/>
  <c r="JH12" i="7"/>
  <c r="JH15" i="7" s="1"/>
  <c r="JH11" i="7"/>
  <c r="JH13" i="7" l="1"/>
  <c r="JJ3" i="7"/>
  <c r="JI12" i="7"/>
  <c r="JI15" i="7" s="1"/>
  <c r="JI11" i="7"/>
  <c r="JH18" i="7" l="1"/>
  <c r="JH17" i="7"/>
  <c r="JI13" i="7"/>
  <c r="JH16" i="7"/>
  <c r="JK3" i="7"/>
  <c r="JJ12" i="7"/>
  <c r="JJ15" i="7" s="1"/>
  <c r="JJ11" i="7"/>
  <c r="JI18" i="7" l="1"/>
  <c r="JI17" i="7"/>
  <c r="JI16" i="7"/>
  <c r="JJ13" i="7"/>
  <c r="JL3" i="7"/>
  <c r="JK12" i="7"/>
  <c r="JK15" i="7" s="1"/>
  <c r="JK11" i="7"/>
  <c r="JJ18" i="7" l="1"/>
  <c r="JJ17" i="7"/>
  <c r="JJ16" i="7"/>
  <c r="JK13" i="7"/>
  <c r="JM3" i="7"/>
  <c r="JL12" i="7"/>
  <c r="JL15" i="7" s="1"/>
  <c r="JL11" i="7"/>
  <c r="JK18" i="7" l="1"/>
  <c r="JK17" i="7"/>
  <c r="JK16" i="7"/>
  <c r="JL13" i="7"/>
  <c r="JN3" i="7"/>
  <c r="JM12" i="7"/>
  <c r="JM15" i="7" s="1"/>
  <c r="JM11" i="7"/>
  <c r="JL18" i="7" l="1"/>
  <c r="JL17" i="7"/>
  <c r="JL16" i="7"/>
  <c r="JM13" i="7"/>
  <c r="JO3" i="7"/>
  <c r="JN12" i="7"/>
  <c r="JN15" i="7" s="1"/>
  <c r="JN11" i="7"/>
  <c r="JM18" i="7" l="1"/>
  <c r="JM17" i="7"/>
  <c r="JM16" i="7"/>
  <c r="JN13" i="7"/>
  <c r="JP3" i="7"/>
  <c r="JO12" i="7"/>
  <c r="JO15" i="7" s="1"/>
  <c r="JO11" i="7"/>
  <c r="JO13" i="7" l="1"/>
  <c r="JO18" i="7"/>
  <c r="JO17" i="7"/>
  <c r="JN18" i="7"/>
  <c r="JN17" i="7"/>
  <c r="JN16" i="7"/>
  <c r="JO16" i="7"/>
  <c r="JQ3" i="7"/>
  <c r="JP12" i="7"/>
  <c r="JP15" i="7" s="1"/>
  <c r="JP11" i="7"/>
  <c r="JP13" i="7" l="1"/>
  <c r="JR3" i="7"/>
  <c r="JQ12" i="7"/>
  <c r="JQ15" i="7" s="1"/>
  <c r="JQ11" i="7"/>
  <c r="JP18" i="7" l="1"/>
  <c r="JP17" i="7"/>
  <c r="JP16" i="7"/>
  <c r="JQ13" i="7"/>
  <c r="JQ16" i="7" s="1"/>
  <c r="JS3" i="7"/>
  <c r="JR12" i="7"/>
  <c r="JR15" i="7" s="1"/>
  <c r="JR11" i="7"/>
  <c r="JQ18" i="7" l="1"/>
  <c r="JQ17" i="7"/>
  <c r="JR13" i="7"/>
  <c r="JT3" i="7"/>
  <c r="JS12" i="7"/>
  <c r="JS15" i="7" s="1"/>
  <c r="JS11" i="7"/>
  <c r="JR18" i="7" l="1"/>
  <c r="JR17" i="7"/>
  <c r="JR16" i="7"/>
  <c r="JS13" i="7"/>
  <c r="JS16" i="7" s="1"/>
  <c r="JU3" i="7"/>
  <c r="JT12" i="7"/>
  <c r="JT15" i="7" s="1"/>
  <c r="JT11" i="7"/>
  <c r="JS18" i="7" l="1"/>
  <c r="JS17" i="7"/>
  <c r="JT13" i="7"/>
  <c r="JT17" i="7" s="1"/>
  <c r="JV3" i="7"/>
  <c r="JU12" i="7"/>
  <c r="JU15" i="7" s="1"/>
  <c r="JU11" i="7"/>
  <c r="JU13" i="7" l="1"/>
  <c r="JU18" i="7" s="1"/>
  <c r="JT16" i="7"/>
  <c r="JT18" i="7"/>
  <c r="JW3" i="7"/>
  <c r="JV12" i="7"/>
  <c r="JV15" i="7" s="1"/>
  <c r="JV11" i="7"/>
  <c r="JV13" i="7" l="1"/>
  <c r="JV18" i="7" s="1"/>
  <c r="JU17" i="7"/>
  <c r="JU16" i="7"/>
  <c r="JX3" i="7"/>
  <c r="JW12" i="7"/>
  <c r="JW15" i="7" s="1"/>
  <c r="JW11" i="7"/>
  <c r="JV17" i="7" l="1"/>
  <c r="JV16" i="7"/>
  <c r="JW13" i="7"/>
  <c r="JW18" i="7" s="1"/>
  <c r="JY3" i="7"/>
  <c r="JX12" i="7"/>
  <c r="JX15" i="7" s="1"/>
  <c r="JX11" i="7"/>
  <c r="JW16" i="7" l="1"/>
  <c r="JW17" i="7"/>
  <c r="JX13" i="7"/>
  <c r="JZ3" i="7"/>
  <c r="JY12" i="7"/>
  <c r="JY15" i="7" s="1"/>
  <c r="JY11" i="7"/>
  <c r="JX18" i="7" l="1"/>
  <c r="JX17" i="7"/>
  <c r="JX16" i="7"/>
  <c r="JY13" i="7"/>
  <c r="KA3" i="7"/>
  <c r="JZ12" i="7"/>
  <c r="JZ15" i="7" s="1"/>
  <c r="JZ11" i="7"/>
  <c r="JY18" i="7" l="1"/>
  <c r="JY17" i="7"/>
  <c r="JY16" i="7"/>
  <c r="JZ13" i="7"/>
  <c r="KB3" i="7"/>
  <c r="KA12" i="7"/>
  <c r="KA15" i="7" s="1"/>
  <c r="KA11" i="7"/>
  <c r="JZ18" i="7" l="1"/>
  <c r="JZ17" i="7"/>
  <c r="KA13" i="7"/>
  <c r="JZ16" i="7"/>
  <c r="KC3" i="7"/>
  <c r="KB12" i="7"/>
  <c r="KB15" i="7" s="1"/>
  <c r="KB11" i="7"/>
  <c r="KA18" i="7" l="1"/>
  <c r="KA17" i="7"/>
  <c r="KB13" i="7"/>
  <c r="KA16" i="7"/>
  <c r="KD3" i="7"/>
  <c r="KC12" i="7"/>
  <c r="KC15" i="7" s="1"/>
  <c r="KC11" i="7"/>
  <c r="KB18" i="7" l="1"/>
  <c r="KB17" i="7"/>
  <c r="KB16" i="7"/>
  <c r="KC13" i="7"/>
  <c r="KE3" i="7"/>
  <c r="KD12" i="7"/>
  <c r="KD15" i="7" s="1"/>
  <c r="KD11" i="7"/>
  <c r="KD13" i="7" l="1"/>
  <c r="KD17" i="7" s="1"/>
  <c r="KC18" i="7"/>
  <c r="KC17" i="7"/>
  <c r="KC16" i="7"/>
  <c r="KF3" i="7"/>
  <c r="KE12" i="7"/>
  <c r="KE15" i="7" s="1"/>
  <c r="KE11" i="7"/>
  <c r="KD18" i="7" l="1"/>
  <c r="KD16" i="7"/>
  <c r="KE13" i="7"/>
  <c r="KF12" i="7"/>
  <c r="KF15" i="7" s="1"/>
  <c r="KG3" i="7"/>
  <c r="KF11" i="7"/>
  <c r="KF13" i="7" s="1"/>
  <c r="KF18" i="7" l="1"/>
  <c r="KF17" i="7"/>
  <c r="KE18" i="7"/>
  <c r="KE17" i="7"/>
  <c r="KE16" i="7"/>
  <c r="KF16" i="7"/>
  <c r="KG12" i="7"/>
  <c r="KG15" i="7" s="1"/>
  <c r="KH3" i="7"/>
  <c r="KG11" i="7"/>
  <c r="KG13" i="7" l="1"/>
  <c r="KG16" i="7" s="1"/>
  <c r="KH12" i="7"/>
  <c r="KH15" i="7" s="1"/>
  <c r="KI3" i="7"/>
  <c r="KH11" i="7"/>
  <c r="KH13" i="7" l="1"/>
  <c r="KH18" i="7" s="1"/>
  <c r="KH17" i="7"/>
  <c r="KG18" i="7"/>
  <c r="KG17" i="7"/>
  <c r="KH16" i="7"/>
  <c r="KI12" i="7"/>
  <c r="KI15" i="7" s="1"/>
  <c r="KJ3" i="7"/>
  <c r="KI11" i="7"/>
  <c r="KI13" i="7" l="1"/>
  <c r="KJ12" i="7"/>
  <c r="KJ15" i="7" s="1"/>
  <c r="KK3" i="7"/>
  <c r="KJ11" i="7"/>
  <c r="KI18" i="7" l="1"/>
  <c r="KI17" i="7"/>
  <c r="KJ13" i="7"/>
  <c r="KI16" i="7"/>
  <c r="KK12" i="7"/>
  <c r="KK15" i="7" s="1"/>
  <c r="KL3" i="7"/>
  <c r="KK11" i="7"/>
  <c r="KJ18" i="7" l="1"/>
  <c r="KJ17" i="7"/>
  <c r="KJ16" i="7"/>
  <c r="KK13" i="7"/>
  <c r="KK16" i="7" s="1"/>
  <c r="KL12" i="7"/>
  <c r="KL15" i="7" s="1"/>
  <c r="KM3" i="7"/>
  <c r="KL11" i="7"/>
  <c r="KK18" i="7" l="1"/>
  <c r="KK17" i="7"/>
  <c r="KL13" i="7"/>
  <c r="KL16" i="7" s="1"/>
  <c r="KM12" i="7"/>
  <c r="KM15" i="7" s="1"/>
  <c r="KN3" i="7"/>
  <c r="KM11" i="7"/>
  <c r="KM13" i="7" l="1"/>
  <c r="KM18" i="7" s="1"/>
  <c r="KL18" i="7"/>
  <c r="KL17" i="7"/>
  <c r="KN12" i="7"/>
  <c r="KN15" i="7" s="1"/>
  <c r="KO3" i="7"/>
  <c r="KN11" i="7"/>
  <c r="KN13" i="7" s="1"/>
  <c r="KM16" i="7" l="1"/>
  <c r="KM17" i="7"/>
  <c r="KN18" i="7"/>
  <c r="KN17" i="7"/>
  <c r="KN16" i="7"/>
  <c r="KO12" i="7"/>
  <c r="KO15" i="7" s="1"/>
  <c r="KP3" i="7"/>
  <c r="KO11" i="7"/>
  <c r="KO13" i="7" l="1"/>
  <c r="KO17" i="7" s="1"/>
  <c r="KP12" i="7"/>
  <c r="KP15" i="7" s="1"/>
  <c r="KQ3" i="7"/>
  <c r="KP11" i="7"/>
  <c r="KP13" i="7" l="1"/>
  <c r="KP18" i="7" s="1"/>
  <c r="KO18" i="7"/>
  <c r="KO16" i="7"/>
  <c r="KQ12" i="7"/>
  <c r="KQ15" i="7" s="1"/>
  <c r="KR3" i="7"/>
  <c r="KQ11" i="7"/>
  <c r="KP16" i="7" l="1"/>
  <c r="KP17" i="7"/>
  <c r="KQ13" i="7"/>
  <c r="KQ18" i="7" s="1"/>
  <c r="KR12" i="7"/>
  <c r="KR15" i="7" s="1"/>
  <c r="KS3" i="7"/>
  <c r="KR11" i="7"/>
  <c r="KQ16" i="7" l="1"/>
  <c r="KQ17" i="7"/>
  <c r="KR13" i="7"/>
  <c r="KR18" i="7" s="1"/>
  <c r="KS12" i="7"/>
  <c r="KS15" i="7" s="1"/>
  <c r="KT3" i="7"/>
  <c r="KS11" i="7"/>
  <c r="KS13" i="7" l="1"/>
  <c r="KS18" i="7" s="1"/>
  <c r="KR17" i="7"/>
  <c r="KR16" i="7"/>
  <c r="KT12" i="7"/>
  <c r="KT15" i="7" s="1"/>
  <c r="KU3" i="7"/>
  <c r="KT11" i="7"/>
  <c r="KS16" i="7" l="1"/>
  <c r="KS17" i="7"/>
  <c r="KT13" i="7"/>
  <c r="KU12" i="7"/>
  <c r="KU15" i="7" s="1"/>
  <c r="KV3" i="7"/>
  <c r="KU11" i="7"/>
  <c r="KT18" i="7" l="1"/>
  <c r="KT17" i="7"/>
  <c r="KT16" i="7"/>
  <c r="KU13" i="7"/>
  <c r="KU16" i="7" s="1"/>
  <c r="KV12" i="7"/>
  <c r="KV15" i="7" s="1"/>
  <c r="KW3" i="7"/>
  <c r="KV11" i="7"/>
  <c r="KU18" i="7" l="1"/>
  <c r="KU17" i="7"/>
  <c r="KV13" i="7"/>
  <c r="KW12" i="7"/>
  <c r="KW15" i="7" s="1"/>
  <c r="KX3" i="7"/>
  <c r="KW11" i="7"/>
  <c r="KV18" i="7" l="1"/>
  <c r="KV17" i="7"/>
  <c r="KW13" i="7"/>
  <c r="KW16" i="7" s="1"/>
  <c r="KV16" i="7"/>
  <c r="KX12" i="7"/>
  <c r="KX15" i="7" s="1"/>
  <c r="KY3" i="7"/>
  <c r="KX11" i="7"/>
  <c r="KW18" i="7" l="1"/>
  <c r="KW17" i="7"/>
  <c r="KX13" i="7"/>
  <c r="KY12" i="7"/>
  <c r="KY15" i="7" s="1"/>
  <c r="KZ3" i="7"/>
  <c r="KY11" i="7"/>
  <c r="KX18" i="7" l="1"/>
  <c r="KX17" i="7"/>
  <c r="KX16" i="7"/>
  <c r="KY13" i="7"/>
  <c r="KZ12" i="7"/>
  <c r="KZ15" i="7" s="1"/>
  <c r="LA3" i="7"/>
  <c r="KZ11" i="7"/>
  <c r="KY18" i="7" l="1"/>
  <c r="KY17" i="7"/>
  <c r="KZ13" i="7"/>
  <c r="KZ16" i="7" s="1"/>
  <c r="KY16" i="7"/>
  <c r="LA12" i="7"/>
  <c r="LA15" i="7" s="1"/>
  <c r="LB3" i="7"/>
  <c r="LA11" i="7"/>
  <c r="LA13" i="7" l="1"/>
  <c r="LA18" i="7" s="1"/>
  <c r="KZ18" i="7"/>
  <c r="KZ17" i="7"/>
  <c r="LB12" i="7"/>
  <c r="LB15" i="7" s="1"/>
  <c r="LC3" i="7"/>
  <c r="LB11" i="7"/>
  <c r="LA16" i="7" l="1"/>
  <c r="LA17" i="7"/>
  <c r="LB13" i="7"/>
  <c r="LC12" i="7"/>
  <c r="LC15" i="7" s="1"/>
  <c r="LD3" i="7"/>
  <c r="LC11" i="7"/>
  <c r="LC13" i="7" s="1"/>
  <c r="LC18" i="7" l="1"/>
  <c r="LC17" i="7"/>
  <c r="LB18" i="7"/>
  <c r="LB17" i="7"/>
  <c r="LB16" i="7"/>
  <c r="LC16" i="7"/>
  <c r="LD12" i="7"/>
  <c r="LD15" i="7" s="1"/>
  <c r="LE3" i="7"/>
  <c r="LD11" i="7"/>
  <c r="LD13" i="7" l="1"/>
  <c r="LE12" i="7"/>
  <c r="LE15" i="7" s="1"/>
  <c r="LF3" i="7"/>
  <c r="LE11" i="7"/>
  <c r="LE13" i="7" l="1"/>
  <c r="LE18" i="7" s="1"/>
  <c r="LD18" i="7"/>
  <c r="LD17" i="7"/>
  <c r="LD16" i="7"/>
  <c r="LF12" i="7"/>
  <c r="LF15" i="7" s="1"/>
  <c r="LG3" i="7"/>
  <c r="LF11" i="7"/>
  <c r="LE16" i="7" l="1"/>
  <c r="LE17" i="7"/>
  <c r="LF13" i="7"/>
  <c r="LF18" i="7"/>
  <c r="LF17" i="7"/>
  <c r="LF16" i="7"/>
  <c r="LG12" i="7"/>
  <c r="LG15" i="7" s="1"/>
  <c r="LH3" i="7"/>
  <c r="LG11" i="7"/>
  <c r="LG13" i="7" l="1"/>
  <c r="LG18" i="7" s="1"/>
  <c r="LH12" i="7"/>
  <c r="LH15" i="7" s="1"/>
  <c r="LI3" i="7"/>
  <c r="LH11" i="7"/>
  <c r="LG17" i="7" l="1"/>
  <c r="LG16" i="7"/>
  <c r="LH13" i="7"/>
  <c r="LH18" i="7" s="1"/>
  <c r="LI12" i="7"/>
  <c r="LI15" i="7" s="1"/>
  <c r="LJ3" i="7"/>
  <c r="LI11" i="7"/>
  <c r="LH16" i="7" l="1"/>
  <c r="LH17" i="7"/>
  <c r="LI13" i="7"/>
  <c r="LI18" i="7" s="1"/>
  <c r="LJ12" i="7"/>
  <c r="LJ15" i="7" s="1"/>
  <c r="LK3" i="7"/>
  <c r="LJ11" i="7"/>
  <c r="LI16" i="7" l="1"/>
  <c r="LI17" i="7"/>
  <c r="LJ13" i="7"/>
  <c r="LJ18" i="7" s="1"/>
  <c r="LK12" i="7"/>
  <c r="LK15" i="7" s="1"/>
  <c r="LL3" i="7"/>
  <c r="LK11" i="7"/>
  <c r="LJ16" i="7" l="1"/>
  <c r="LJ17" i="7"/>
  <c r="LK13" i="7"/>
  <c r="LL12" i="7"/>
  <c r="LL15" i="7" s="1"/>
  <c r="LL11" i="7"/>
  <c r="LM3" i="7"/>
  <c r="LK18" i="7" l="1"/>
  <c r="LK17" i="7"/>
  <c r="LK16" i="7"/>
  <c r="LL13" i="7"/>
  <c r="LM12" i="7"/>
  <c r="LM15" i="7" s="1"/>
  <c r="LN3" i="7"/>
  <c r="LM11" i="7"/>
  <c r="LL18" i="7" l="1"/>
  <c r="LL17" i="7"/>
  <c r="LL16" i="7"/>
  <c r="LM13" i="7"/>
  <c r="LN12" i="7"/>
  <c r="LN15" i="7" s="1"/>
  <c r="LO3" i="7"/>
  <c r="LN11" i="7"/>
  <c r="LM18" i="7" l="1"/>
  <c r="LM17" i="7"/>
  <c r="LM16" i="7"/>
  <c r="LN13" i="7"/>
  <c r="LO12" i="7"/>
  <c r="LO15" i="7" s="1"/>
  <c r="LP3" i="7"/>
  <c r="LO11" i="7"/>
  <c r="LN18" i="7" l="1"/>
  <c r="LN17" i="7"/>
  <c r="LO13" i="7"/>
  <c r="LO16" i="7" s="1"/>
  <c r="LN16" i="7"/>
  <c r="LP12" i="7"/>
  <c r="LP15" i="7" s="1"/>
  <c r="LQ3" i="7"/>
  <c r="LP11" i="7"/>
  <c r="LO18" i="7" l="1"/>
  <c r="LO17" i="7"/>
  <c r="LP13" i="7"/>
  <c r="LP17" i="7" s="1"/>
  <c r="LQ12" i="7"/>
  <c r="LQ15" i="7" s="1"/>
  <c r="LR3" i="7"/>
  <c r="LQ11" i="7"/>
  <c r="LP16" i="7" l="1"/>
  <c r="LP18" i="7"/>
  <c r="LQ13" i="7"/>
  <c r="LR12" i="7"/>
  <c r="LR15" i="7" s="1"/>
  <c r="LS3" i="7"/>
  <c r="LR11" i="7"/>
  <c r="LQ18" i="7" l="1"/>
  <c r="LQ17" i="7"/>
  <c r="LQ16" i="7"/>
  <c r="LR13" i="7"/>
  <c r="LS12" i="7"/>
  <c r="LS15" i="7" s="1"/>
  <c r="LT3" i="7"/>
  <c r="LS11" i="7"/>
  <c r="LS13" i="7" l="1"/>
  <c r="LS18" i="7" s="1"/>
  <c r="LR18" i="7"/>
  <c r="LR17" i="7"/>
  <c r="LR16" i="7"/>
  <c r="LT12" i="7"/>
  <c r="LT15" i="7" s="1"/>
  <c r="LT11" i="7"/>
  <c r="LU3" i="7"/>
  <c r="LS16" i="7" l="1"/>
  <c r="LS17" i="7"/>
  <c r="LT13" i="7"/>
  <c r="LU12" i="7"/>
  <c r="LU15" i="7" s="1"/>
  <c r="LV3" i="7"/>
  <c r="LU11" i="7"/>
  <c r="LU13" i="7" l="1"/>
  <c r="LU18" i="7" s="1"/>
  <c r="LT18" i="7"/>
  <c r="LT17" i="7"/>
  <c r="LT16" i="7"/>
  <c r="LV12" i="7"/>
  <c r="LV15" i="7" s="1"/>
  <c r="LW3" i="7"/>
  <c r="LV11" i="7"/>
  <c r="LU16" i="7" l="1"/>
  <c r="LU17" i="7"/>
  <c r="LV13" i="7"/>
  <c r="LW12" i="7"/>
  <c r="LW15" i="7" s="1"/>
  <c r="LX3" i="7"/>
  <c r="LW11" i="7"/>
  <c r="LV18" i="7" l="1"/>
  <c r="LV17" i="7"/>
  <c r="LW13" i="7"/>
  <c r="LW16" i="7" s="1"/>
  <c r="LV16" i="7"/>
  <c r="LX12" i="7"/>
  <c r="LX15" i="7" s="1"/>
  <c r="LY3" i="7"/>
  <c r="LX11" i="7"/>
  <c r="LW18" i="7" l="1"/>
  <c r="LW17" i="7"/>
  <c r="LX13" i="7"/>
  <c r="LX16" i="7" s="1"/>
  <c r="LY12" i="7"/>
  <c r="LY15" i="7" s="1"/>
  <c r="LZ3" i="7"/>
  <c r="LY11" i="7"/>
  <c r="LY13" i="7" l="1"/>
  <c r="LY18" i="7" s="1"/>
  <c r="LX18" i="7"/>
  <c r="LX17" i="7"/>
  <c r="LZ12" i="7"/>
  <c r="LZ15" i="7" s="1"/>
  <c r="MA3" i="7"/>
  <c r="LZ11" i="7"/>
  <c r="LY16" i="7" l="1"/>
  <c r="LY17" i="7"/>
  <c r="LZ13" i="7"/>
  <c r="LZ18" i="7" s="1"/>
  <c r="LZ16" i="7"/>
  <c r="MA12" i="7"/>
  <c r="MA15" i="7" s="1"/>
  <c r="MA11" i="7"/>
  <c r="MB3" i="7"/>
  <c r="LZ17" i="7" l="1"/>
  <c r="MA13" i="7"/>
  <c r="MB12" i="7"/>
  <c r="MB15" i="7" s="1"/>
  <c r="MC3" i="7"/>
  <c r="MB11" i="7"/>
  <c r="MA18" i="7" l="1"/>
  <c r="MA17" i="7"/>
  <c r="MA16" i="7"/>
  <c r="MB13" i="7"/>
  <c r="MC12" i="7"/>
  <c r="MC15" i="7" s="1"/>
  <c r="MD3" i="7"/>
  <c r="MC11" i="7"/>
  <c r="MB18" i="7" l="1"/>
  <c r="MB17" i="7"/>
  <c r="MC13" i="7"/>
  <c r="MB16" i="7"/>
  <c r="MD12" i="7"/>
  <c r="MD15" i="7" s="1"/>
  <c r="ME3" i="7"/>
  <c r="MD11" i="7"/>
  <c r="MC18" i="7" l="1"/>
  <c r="MC17" i="7"/>
  <c r="MC16" i="7"/>
  <c r="MD13" i="7"/>
  <c r="ME12" i="7"/>
  <c r="ME15" i="7" s="1"/>
  <c r="MF3" i="7"/>
  <c r="ME11" i="7"/>
  <c r="MD18" i="7" l="1"/>
  <c r="MD17" i="7"/>
  <c r="MD16" i="7"/>
  <c r="ME13" i="7"/>
  <c r="MF12" i="7"/>
  <c r="MF15" i="7" s="1"/>
  <c r="MG3" i="7"/>
  <c r="MF11" i="7"/>
  <c r="ME18" i="7" l="1"/>
  <c r="ME17" i="7"/>
  <c r="MF13" i="7"/>
  <c r="ME16" i="7"/>
  <c r="MG12" i="7"/>
  <c r="MG15" i="7" s="1"/>
  <c r="MH3" i="7"/>
  <c r="MG11" i="7"/>
  <c r="MF18" i="7" l="1"/>
  <c r="MF17" i="7"/>
  <c r="MF16" i="7"/>
  <c r="MG13" i="7"/>
  <c r="MH12" i="7"/>
  <c r="MH15" i="7" s="1"/>
  <c r="MI3" i="7"/>
  <c r="MH11" i="7"/>
  <c r="MG18" i="7" l="1"/>
  <c r="MG17" i="7"/>
  <c r="MG16" i="7"/>
  <c r="MH13" i="7"/>
  <c r="MH16" i="7" s="1"/>
  <c r="MI12" i="7"/>
  <c r="MI15" i="7" s="1"/>
  <c r="MJ3" i="7"/>
  <c r="MI11" i="7"/>
  <c r="MH18" i="7" l="1"/>
  <c r="MH17" i="7"/>
  <c r="MI13" i="7"/>
  <c r="MJ12" i="7"/>
  <c r="MJ15" i="7" s="1"/>
  <c r="MK3" i="7"/>
  <c r="MJ11" i="7"/>
  <c r="MJ13" i="7" l="1"/>
  <c r="MJ18" i="7" s="1"/>
  <c r="MI18" i="7"/>
  <c r="MI17" i="7"/>
  <c r="MI16" i="7"/>
  <c r="MK12" i="7"/>
  <c r="MK15" i="7" s="1"/>
  <c r="ML3" i="7"/>
  <c r="MK11" i="7"/>
  <c r="MJ16" i="7" l="1"/>
  <c r="MJ17" i="7"/>
  <c r="MK13" i="7"/>
  <c r="ML12" i="7"/>
  <c r="ML15" i="7" s="1"/>
  <c r="MM3" i="7"/>
  <c r="ML11" i="7"/>
  <c r="MK18" i="7" l="1"/>
  <c r="MK17" i="7"/>
  <c r="ML13" i="7"/>
  <c r="MK16" i="7"/>
  <c r="MM12" i="7"/>
  <c r="MM15" i="7" s="1"/>
  <c r="MN3" i="7"/>
  <c r="MM11" i="7"/>
  <c r="ML18" i="7" l="1"/>
  <c r="ML17" i="7"/>
  <c r="ML16" i="7"/>
  <c r="MM13" i="7"/>
  <c r="MN12" i="7"/>
  <c r="MN15" i="7" s="1"/>
  <c r="MO3" i="7"/>
  <c r="MN11" i="7"/>
  <c r="MM18" i="7" l="1"/>
  <c r="MM17" i="7"/>
  <c r="MN13" i="7"/>
  <c r="MM16" i="7"/>
  <c r="MO12" i="7"/>
  <c r="MO15" i="7" s="1"/>
  <c r="MP3" i="7"/>
  <c r="MO11" i="7"/>
  <c r="MO13" i="7" l="1"/>
  <c r="MO18" i="7" s="1"/>
  <c r="MN18" i="7"/>
  <c r="MN17" i="7"/>
  <c r="MN16" i="7"/>
  <c r="MP12" i="7"/>
  <c r="MP15" i="7" s="1"/>
  <c r="MQ3" i="7"/>
  <c r="MP11" i="7"/>
  <c r="MO16" i="7" l="1"/>
  <c r="MO17" i="7"/>
  <c r="MP13" i="7"/>
  <c r="MQ12" i="7"/>
  <c r="MQ15" i="7" s="1"/>
  <c r="MR3" i="7"/>
  <c r="MQ11" i="7"/>
  <c r="MP18" i="7" l="1"/>
  <c r="MP17" i="7"/>
  <c r="MP16" i="7"/>
  <c r="MQ13" i="7"/>
  <c r="MQ17" i="7" s="1"/>
  <c r="MR12" i="7"/>
  <c r="MR15" i="7" s="1"/>
  <c r="MS3" i="7"/>
  <c r="MR11" i="7"/>
  <c r="MR13" i="7" l="1"/>
  <c r="MR18" i="7" s="1"/>
  <c r="MQ16" i="7"/>
  <c r="MQ18" i="7"/>
  <c r="MS12" i="7"/>
  <c r="MS15" i="7" s="1"/>
  <c r="MT3" i="7"/>
  <c r="MS11" i="7"/>
  <c r="MR16" i="7" l="1"/>
  <c r="MR17" i="7"/>
  <c r="MS13" i="7"/>
  <c r="MT12" i="7"/>
  <c r="MT15" i="7" s="1"/>
  <c r="MU3" i="7"/>
  <c r="MT11" i="7"/>
  <c r="MT13" i="7" l="1"/>
  <c r="MT18" i="7" s="1"/>
  <c r="MS18" i="7"/>
  <c r="MS17" i="7"/>
  <c r="MS16" i="7"/>
  <c r="MU12" i="7"/>
  <c r="MU15" i="7" s="1"/>
  <c r="MV3" i="7"/>
  <c r="MU11" i="7"/>
  <c r="MT16" i="7" l="1"/>
  <c r="MT17" i="7"/>
  <c r="MU13" i="7"/>
  <c r="MV12" i="7"/>
  <c r="MV15" i="7" s="1"/>
  <c r="MW3" i="7"/>
  <c r="MV11" i="7"/>
  <c r="MU18" i="7" l="1"/>
  <c r="MU17" i="7"/>
  <c r="MV13" i="7"/>
  <c r="MU16" i="7"/>
  <c r="MW12" i="7"/>
  <c r="MW15" i="7" s="1"/>
  <c r="MX3" i="7"/>
  <c r="MW11" i="7"/>
  <c r="MV18" i="7" l="1"/>
  <c r="MV17" i="7"/>
  <c r="MW13" i="7"/>
  <c r="MV16" i="7"/>
  <c r="MX12" i="7"/>
  <c r="MX15" i="7" s="1"/>
  <c r="MY3" i="7"/>
  <c r="MX11" i="7"/>
  <c r="MX13" i="7" l="1"/>
  <c r="MX18" i="7" s="1"/>
  <c r="MW18" i="7"/>
  <c r="MW17" i="7"/>
  <c r="MW16" i="7"/>
  <c r="MY12" i="7"/>
  <c r="MY15" i="7" s="1"/>
  <c r="MZ3" i="7"/>
  <c r="MY11" i="7"/>
  <c r="MX16" i="7" l="1"/>
  <c r="MX17" i="7"/>
  <c r="MY13" i="7"/>
  <c r="MY18" i="7" s="1"/>
  <c r="MZ12" i="7"/>
  <c r="MZ15" i="7" s="1"/>
  <c r="NA3" i="7"/>
  <c r="MZ11" i="7"/>
  <c r="MY16" i="7" l="1"/>
  <c r="MY17" i="7"/>
  <c r="MZ13" i="7"/>
  <c r="MZ16" i="7" s="1"/>
  <c r="NA12" i="7"/>
  <c r="NA15" i="7" s="1"/>
  <c r="NB3" i="7"/>
  <c r="NA11" i="7"/>
  <c r="MZ18" i="7" l="1"/>
  <c r="MZ17" i="7"/>
  <c r="NA13" i="7"/>
  <c r="NB11" i="7"/>
  <c r="NB12" i="7"/>
  <c r="NB15" i="7" s="1"/>
  <c r="C20" i="8" s="1"/>
  <c r="NA18" i="7" l="1"/>
  <c r="NA17" i="7"/>
  <c r="NA16" i="7"/>
  <c r="NB13" i="7"/>
  <c r="NB18" i="7" l="1"/>
  <c r="C23" i="8" s="1"/>
  <c r="C8" i="6" s="1"/>
  <c r="NB17" i="7"/>
  <c r="NB16" i="7"/>
  <c r="C21" i="8" s="1"/>
  <c r="C7" i="9" s="1"/>
  <c r="C22" i="8"/>
  <c r="C8" i="9" s="1"/>
  <c r="D11" i="9" s="1"/>
  <c r="D13" i="9" l="1"/>
  <c r="D12" i="9"/>
  <c r="L8" i="9"/>
  <c r="I7" i="9"/>
  <c r="D24" i="9"/>
  <c r="C21" i="9"/>
  <c r="C9" i="9"/>
  <c r="C24" i="8"/>
  <c r="L6" i="9" l="1"/>
  <c r="I6" i="9"/>
  <c r="E24" i="9"/>
  <c r="G24" i="9" s="1"/>
  <c r="L24" i="9" s="1"/>
  <c r="N24" i="9" s="1"/>
  <c r="L15" i="6" s="1"/>
  <c r="L21" i="9"/>
  <c r="I21" i="9"/>
  <c r="L7" i="9"/>
  <c r="L5" i="9"/>
  <c r="I5" i="9"/>
  <c r="I8" i="9"/>
  <c r="C11" i="9"/>
  <c r="L11" i="9" s="1"/>
  <c r="C13" i="9"/>
  <c r="C14" i="9"/>
  <c r="C12" i="9"/>
  <c r="N8" i="9" l="1"/>
  <c r="D14" i="9" s="1"/>
  <c r="I14" i="9" s="1"/>
  <c r="I13" i="9"/>
  <c r="L13" i="9"/>
  <c r="L12" i="9"/>
  <c r="I12" i="9"/>
  <c r="N21" i="9"/>
  <c r="L13" i="6" s="1"/>
  <c r="L14" i="9" l="1"/>
  <c r="N14" i="9" s="1"/>
  <c r="C17" i="9" s="1"/>
  <c r="L17" i="9" s="1"/>
  <c r="L8" i="6" l="1"/>
  <c r="N17" i="9"/>
  <c r="L11" i="6" s="1"/>
  <c r="L19" i="9"/>
  <c r="N19" i="9" s="1"/>
  <c r="L12" i="6" s="1"/>
  <c r="N26" i="9" l="1"/>
  <c r="L1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<sst xmlns="http://schemas.openxmlformats.org/spreadsheetml/2006/main" count="514" uniqueCount="299">
  <si>
    <r>
      <t xml:space="preserve">Nachtprijs villa + half-pension + eindschoonmaak
</t>
    </r>
    <r>
      <rPr>
        <b/>
        <sz val="10"/>
        <color theme="0"/>
        <rFont val="Montserrat"/>
      </rPr>
      <t>(prijs per nacht per villa)</t>
    </r>
  </si>
  <si>
    <t>AROMA</t>
  </si>
  <si>
    <t>MIRADA</t>
  </si>
  <si>
    <t>GUSTO</t>
  </si>
  <si>
    <t>MELODÍA</t>
  </si>
  <si>
    <t>SENSACIÓN</t>
  </si>
  <si>
    <t>1 persoon</t>
  </si>
  <si>
    <t>H1</t>
  </si>
  <si>
    <t>2 personen (1 slpk / 1 badk)</t>
  </si>
  <si>
    <t>H2</t>
  </si>
  <si>
    <t>3 personen (2 slpk / 2 badk)</t>
  </si>
  <si>
    <t>H3</t>
  </si>
  <si>
    <t>4 personen (2 slpk / 2 badk)</t>
  </si>
  <si>
    <t>H4</t>
  </si>
  <si>
    <t>2 personen (2 slpk / 2 badk)</t>
  </si>
  <si>
    <t>per pers</t>
  </si>
  <si>
    <t>Weekprijs</t>
  </si>
  <si>
    <t>2p logies</t>
  </si>
  <si>
    <t>2p eindschoonmaak</t>
  </si>
  <si>
    <t>2p ontbijt (pp)</t>
  </si>
  <si>
    <t>2p diner (pp) (niet op do &amp; zo)</t>
  </si>
  <si>
    <t>geldig tot 31/12/2024</t>
  </si>
  <si>
    <t>Kortingen en toeslagen</t>
  </si>
  <si>
    <t>Korting single op prijs 2 personen (korting per nacht)</t>
  </si>
  <si>
    <t>Korting verblijf voor 21/4/24 (korting per nacht vóór 21/4/24)</t>
  </si>
  <si>
    <t>Verblijf van 1 week</t>
  </si>
  <si>
    <t>Mogelijke extra's bovenop de weekprijs</t>
  </si>
  <si>
    <t>Handdoekenpakket en lakenpakket</t>
  </si>
  <si>
    <t>Gebruik van Jaccuzzi en Sauna</t>
  </si>
  <si>
    <t>Gebruik zwembad</t>
  </si>
  <si>
    <t>Wasservice</t>
  </si>
  <si>
    <t>Relaxerende massage</t>
  </si>
  <si>
    <t>Voorwaarden</t>
  </si>
  <si>
    <t>Gebruik supersnel internet</t>
  </si>
  <si>
    <t>Enkel verhuur na onderling overleg</t>
  </si>
  <si>
    <t>Toeslag voor 2de slaapk &amp; 2de badk bij bezetting 2 personen (toeslag per nacht)</t>
  </si>
  <si>
    <t>Verblijf van 3 weken (10%)</t>
  </si>
  <si>
    <t>Verblijf van 2  weken (5%)</t>
  </si>
  <si>
    <t>Verblijf van 4 weken of meer (15%)</t>
  </si>
  <si>
    <t>AROMA
MIRADA</t>
  </si>
  <si>
    <t>MELODÍA
SENSACIÓN</t>
  </si>
  <si>
    <t>check-in steeds in overleg</t>
  </si>
  <si>
    <t>Geen ontbijt- of dinerservice</t>
  </si>
  <si>
    <t>5 of 6d</t>
  </si>
  <si>
    <t>3 of 4d</t>
  </si>
  <si>
    <t>index</t>
  </si>
  <si>
    <t>prijs ontbijt</t>
  </si>
  <si>
    <t>prijs diner</t>
  </si>
  <si>
    <t>prijs single</t>
  </si>
  <si>
    <t>1 persoon (1 slpk / 1 badk)</t>
  </si>
  <si>
    <t>&gt;=7d STD</t>
  </si>
  <si>
    <t>Toeslag verblijf van 5 of 6 nachten (toeslag per nacht)</t>
  </si>
  <si>
    <t>+10</t>
  </si>
  <si>
    <t>Toeslag verblijf van 3 of 4 nachten (toeslag per nacht)</t>
  </si>
  <si>
    <t>Hoogseizoenprijs voor een verblijf met een duur van minstens 7 dagen</t>
  </si>
  <si>
    <t>Hoogseizoenprijs voor een verblijf met een duur van 5 of 6 dagen</t>
  </si>
  <si>
    <t>toeslag
3 of 4d</t>
  </si>
  <si>
    <t>toeslag
5 of 6d</t>
  </si>
  <si>
    <t>Tariefkaart Lavinia Naturist Resort - 2025 - NL
Logies + Half-pension* (periode 22/3/25 tot 1/11/25)</t>
  </si>
  <si>
    <t>Half-pension* houdt in: maandag t.e.m. zaterdag ontbijt gebracht aan de villa, op zondag samen ontbijtbuffet op Lavinia's terras - diner: alle dagen samen 3-gangen diner behalve op donderdag en zondag - Inclusief eindschoonmaak - Inclusief bed- en badlinnenservice</t>
  </si>
  <si>
    <t>Huur accommodatie</t>
  </si>
  <si>
    <t>Prijs per nacht</t>
  </si>
  <si>
    <t>Gusto</t>
  </si>
  <si>
    <t>Aankomst</t>
  </si>
  <si>
    <t>Vertrek</t>
  </si>
  <si>
    <t>HOOGSEIZOEN</t>
  </si>
  <si>
    <t>CLOSED</t>
  </si>
  <si>
    <t>LAAGSEIZOEN</t>
  </si>
  <si>
    <t>GESELECTEERDE PERIODE</t>
  </si>
  <si>
    <t>Aantal dagen hoogseizoen</t>
  </si>
  <si>
    <t>Aantal dagen periode</t>
  </si>
  <si>
    <t>Eindschoonmaak</t>
  </si>
  <si>
    <t>Korting single</t>
  </si>
  <si>
    <t>Toeslag 3de pers.</t>
  </si>
  <si>
    <t>Toeslag 4de pers.</t>
  </si>
  <si>
    <t>Max. personen vr accom.</t>
  </si>
  <si>
    <t>Aroma</t>
  </si>
  <si>
    <t>Mirada</t>
  </si>
  <si>
    <t>Melodía</t>
  </si>
  <si>
    <t>Sensación</t>
  </si>
  <si>
    <t>Check-in op do</t>
  </si>
  <si>
    <t>Check-out op do</t>
  </si>
  <si>
    <t>Jaar ok ?</t>
  </si>
  <si>
    <t>Extra slpk/badk bij 2 personen</t>
  </si>
  <si>
    <t>Tabel personen</t>
  </si>
  <si>
    <t>Tabel slpk2</t>
  </si>
  <si>
    <t>Geblokkeerde periode</t>
  </si>
  <si>
    <t>SELECT.CLOSED</t>
  </si>
  <si>
    <t>Aantal dagen closed</t>
  </si>
  <si>
    <t>Versie</t>
  </si>
  <si>
    <t>Extra slpk voor 2de pers</t>
  </si>
  <si>
    <t>Eind-schoonmaak per reservering</t>
  </si>
  <si>
    <t>Korting single /nacht</t>
  </si>
  <si>
    <t>Toeslag 3de pers /nacht</t>
  </si>
  <si>
    <t>Toeslag 4de pers /nacht</t>
  </si>
  <si>
    <t>Max. personen /villa</t>
  </si>
  <si>
    <t>Tabel korting</t>
  </si>
  <si>
    <t>Korting voor wie op vakantie bij Lavinia zijn volgende vakantie boekt en deze beleeft uiterlijk in het volgende seizoen</t>
  </si>
  <si>
    <t>Korting voor wie binnen de 3 maanden na zijn vakantie bij Lavinia zijn volgende vakantie boekt en deze beleeft uiterlijk in het volgende seizoen</t>
  </si>
  <si>
    <t>Tabel Gebruiker</t>
  </si>
  <si>
    <t>Internatuur</t>
  </si>
  <si>
    <t>Euronature</t>
  </si>
  <si>
    <t>Lavinia</t>
  </si>
  <si>
    <t>Tabel Catering</t>
  </si>
  <si>
    <t>Prijs Ontbijt à la carte</t>
  </si>
  <si>
    <t>Prijs Diner</t>
  </si>
  <si>
    <t>Prijs Ontbijt-buffet</t>
  </si>
  <si>
    <t>Korting voor wie vóór het eiinde van het lopende seizoen zijn volgende vakantie boekt en deze beleeft uiterlijk in het volgende seizoen</t>
  </si>
  <si>
    <t>Versie en verborgen parameters</t>
  </si>
  <si>
    <t>Tabellen</t>
  </si>
  <si>
    <t>Kalender</t>
  </si>
  <si>
    <t>Berekening in detail</t>
  </si>
  <si>
    <t>Subtotaal</t>
  </si>
  <si>
    <t>Eindtotaal</t>
  </si>
  <si>
    <t>CATERING</t>
  </si>
  <si>
    <t>COMMISSIE</t>
  </si>
  <si>
    <t>huéspedes</t>
  </si>
  <si>
    <t>guests</t>
  </si>
  <si>
    <t>ENG</t>
  </si>
  <si>
    <t>gasten</t>
  </si>
  <si>
    <t>Prijsindicator</t>
  </si>
  <si>
    <t>Taal</t>
  </si>
  <si>
    <t>Taalnr</t>
  </si>
  <si>
    <t>Document titel</t>
  </si>
  <si>
    <t>Document subtitel</t>
  </si>
  <si>
    <t>LABEL</t>
  </si>
  <si>
    <t>TAAL</t>
  </si>
  <si>
    <t>VERT.ZOEKEN("voor";Taal_voorb!A3:B98;2;ONWAAR)</t>
  </si>
  <si>
    <t>Commissie operator</t>
  </si>
  <si>
    <t>Aantal dagen midhoogseizoen</t>
  </si>
  <si>
    <t>Aantal dagen laagseizoen</t>
  </si>
  <si>
    <t>Aantal dagen midlaagseizoen</t>
  </si>
  <si>
    <t>MIDLAAG SEIZOEN</t>
  </si>
  <si>
    <t>LAAG SEIZOEN</t>
  </si>
  <si>
    <t>MIDHOOG SEIZOEN</t>
  </si>
  <si>
    <t>SELECT.LAAG</t>
  </si>
  <si>
    <t>SELECT.MIDLAAG</t>
  </si>
  <si>
    <t>SELECT.MIDHOOG</t>
  </si>
  <si>
    <t>SELECT.HOOG</t>
  </si>
  <si>
    <t>GEZELSCHAP</t>
  </si>
  <si>
    <t>SERVICE</t>
  </si>
  <si>
    <t>Tabel seizoenen</t>
  </si>
  <si>
    <t>Seizoen 1</t>
  </si>
  <si>
    <t>Seizoen 2</t>
  </si>
  <si>
    <t>Seizoen 3</t>
  </si>
  <si>
    <t>Seizoen 4</t>
  </si>
  <si>
    <t>Totaal</t>
  </si>
  <si>
    <t>Versie voor touroperatoren</t>
  </si>
  <si>
    <t>VERBLIJF IN</t>
  </si>
  <si>
    <t>Nachten</t>
  </si>
  <si>
    <t>Tarief</t>
  </si>
  <si>
    <t>Korting voor wie binnen de 12 maanden na zijn vakantie bij Lavinia zijn volgende vakantie boekt en deze beleeft uiterlijk in het volgende seizoen</t>
  </si>
  <si>
    <t>Tabel
Accom-modatie</t>
  </si>
  <si>
    <t>KORTING</t>
  </si>
  <si>
    <t>Versie Lavinia</t>
  </si>
  <si>
    <t>Getrouwheids korting 10%</t>
  </si>
  <si>
    <t>Getrouwheids korting 5%</t>
  </si>
  <si>
    <t>Vroegboek korting 5%</t>
  </si>
  <si>
    <t>Talen beschikbaar</t>
  </si>
  <si>
    <t>Taal nummer</t>
  </si>
  <si>
    <t>Taal omschrijving</t>
  </si>
  <si>
    <t>NED</t>
  </si>
  <si>
    <t>ESP</t>
  </si>
  <si>
    <t>2 personen ?</t>
  </si>
  <si>
    <t>villa met 2de kamer ?</t>
  </si>
  <si>
    <t>G</t>
  </si>
  <si>
    <t>O</t>
  </si>
  <si>
    <t>L</t>
  </si>
  <si>
    <t>Tabel gebruikers-type gast</t>
  </si>
  <si>
    <t>Tabel gebruikers-type Lavinia</t>
  </si>
  <si>
    <t>Tabel gebruikers-type operator</t>
  </si>
  <si>
    <t>Versie voor gasten</t>
  </si>
  <si>
    <t xml:space="preserve"> </t>
  </si>
  <si>
    <t>2de kamer gekozen ?</t>
  </si>
  <si>
    <t>-</t>
  </si>
  <si>
    <t>Gevraagde gastenaantal</t>
  </si>
  <si>
    <t>Display aanbod</t>
  </si>
  <si>
    <t>2de kamer mogelijk</t>
  </si>
  <si>
    <t>Display fout 2de sl</t>
  </si>
  <si>
    <t>Lijst</t>
  </si>
  <si>
    <t>FRA</t>
  </si>
  <si>
    <t>DEU</t>
  </si>
  <si>
    <t>Document versie</t>
  </si>
  <si>
    <t>v1.1</t>
  </si>
  <si>
    <t>v1.2</t>
  </si>
  <si>
    <t>v1.0</t>
  </si>
  <si>
    <t>Fout in de prijstabel (verschuiving in de tabel)</t>
  </si>
  <si>
    <t>2de kamer werd niet meegerekend/ korting werd niet meegerekend</t>
  </si>
  <si>
    <t>HolidayFair15</t>
  </si>
  <si>
    <t>Beurskorting 15%</t>
  </si>
  <si>
    <t>H</t>
  </si>
  <si>
    <t>Korting voor wie op de vakantiebeurs zelf en rechtstreeks zijn vakantie boekt</t>
  </si>
  <si>
    <t>Extra voorwaarden</t>
  </si>
  <si>
    <t>Voucher</t>
  </si>
  <si>
    <t>Verkorte geldigheid</t>
  </si>
  <si>
    <t>Algemene geldigheid</t>
  </si>
  <si>
    <t>Voorstel geldig t.e.m.</t>
  </si>
  <si>
    <t>Korting</t>
  </si>
  <si>
    <t>F</t>
  </si>
  <si>
    <t>Bijkomende offerte tekst</t>
  </si>
  <si>
    <t>v1.3</t>
  </si>
  <si>
    <t>Toevoeging Extra voorwaarden</t>
  </si>
  <si>
    <t>Prijsopgaaf voor</t>
  </si>
  <si>
    <t>v1.4</t>
  </si>
  <si>
    <t>Bug in optelling kamerextra's</t>
  </si>
  <si>
    <t>v1.5</t>
  </si>
  <si>
    <t>Toevoeging Ter attentie van</t>
  </si>
  <si>
    <t>MELODÍA 2p
SENSACIÓN</t>
  </si>
  <si>
    <t>MELODÍA 4p</t>
  </si>
  <si>
    <t>Verblijf tussen 1 december 2025 - 1 maart 2026</t>
  </si>
  <si>
    <t>v1.6</t>
  </si>
  <si>
    <t>Gusto beperkt tot 2 gastem</t>
  </si>
  <si>
    <t>v1.7</t>
  </si>
  <si>
    <t>Ontbijt/catering samen als half-pension</t>
  </si>
  <si>
    <t>Half-Pension</t>
  </si>
  <si>
    <t>v1.8</t>
  </si>
  <si>
    <t>Wettelijke voorwaarden</t>
  </si>
  <si>
    <t>v1.9</t>
  </si>
  <si>
    <t>Bug berekening single</t>
  </si>
  <si>
    <t>HolidayFair10</t>
  </si>
  <si>
    <t>v1.10</t>
  </si>
  <si>
    <t>Gusto terug open voor 4 gasten</t>
  </si>
  <si>
    <t>v1.11</t>
  </si>
  <si>
    <t>Bug met prijs 2de slaapkamer</t>
  </si>
  <si>
    <t>Neen - No - Non - Nein</t>
  </si>
  <si>
    <t>v1.12</t>
  </si>
  <si>
    <t>Link naar half-pension gecorrigeerd</t>
  </si>
  <si>
    <t>Index 2025</t>
  </si>
  <si>
    <t>Zomer 2026</t>
  </si>
  <si>
    <t>Voor zij die binnen de 12 maanden na hun laatste verlof een nieuwe vakantie boeken binnen hetzelfde jaar of uiterlijk 31/12 van het jaar nadien. Berekende waarde: 6% op de huurvan de huidige vakantie.</t>
  </si>
  <si>
    <t>NIET</t>
  </si>
  <si>
    <t>Winter seizoen</t>
  </si>
  <si>
    <t>Huurwagen</t>
  </si>
  <si>
    <t>Tariefkaart Lavinia Naturist Resort - 2025/26 - NL
Logies</t>
  </si>
  <si>
    <t>Inbegrepen in
 de weekprijs</t>
  </si>
  <si>
    <t>v1.13</t>
  </si>
  <si>
    <t>Bug half-pension</t>
  </si>
  <si>
    <t>v1.14</t>
  </si>
  <si>
    <t>Versie 25-26 Winter &amp; 2026 Zomer</t>
  </si>
  <si>
    <t>Winterlicht, verblijf van 1/12/2025 tot 1/3/2026</t>
  </si>
  <si>
    <t>Weekprijs (bij 3 of 4 weken verhuur)</t>
  </si>
  <si>
    <t>Enkel per week verhuur.</t>
  </si>
  <si>
    <t>WEEKPRIJS
(enkel per week verhuur)</t>
  </si>
  <si>
    <t xml:space="preserve">Prices Winterlight stay Lavinia Naturist Resort - 2025/26 </t>
  </si>
  <si>
    <t>1 person</t>
  </si>
  <si>
    <t>Winterlight, stay from 1/12/2025 tot 1/3/2026</t>
  </si>
  <si>
    <t>Price per week
(only possible to rent per week)</t>
  </si>
  <si>
    <t>stay up to 2 weeks</t>
  </si>
  <si>
    <t>Weekly rate (for 3 or 4 weeks rental)</t>
  </si>
  <si>
    <t>From 3 weeks (-10%)</t>
  </si>
  <si>
    <t>From 5 weeks (-15%)</t>
  </si>
  <si>
    <t>Included in
 the weekly price</t>
  </si>
  <si>
    <t>Possible extras on top of the weekly price</t>
  </si>
  <si>
    <t>Terms and conditions</t>
  </si>
  <si>
    <t>Towel package and sheet package</t>
  </si>
  <si>
    <t>Laundry service</t>
  </si>
  <si>
    <t>Check-in always in consultation.</t>
  </si>
  <si>
    <t>Use of Jacuzzi and Sauna</t>
  </si>
  <si>
    <t>Relaxing massage</t>
  </si>
  <si>
    <t>Weekly rentals only.</t>
  </si>
  <si>
    <t>Use of swimming pool</t>
  </si>
  <si>
    <t>Rental car</t>
  </si>
  <si>
    <t>Stay between 1 December 2025 and 1 March 2026</t>
  </si>
  <si>
    <t>Use high-speed internet</t>
  </si>
  <si>
    <t>Rental only after mutual agreement</t>
  </si>
  <si>
    <t>No breakfast or dinner service</t>
  </si>
  <si>
    <t>Prices valid till 01/10/2025</t>
  </si>
  <si>
    <t>v1.15</t>
  </si>
  <si>
    <t>Korting toegevoegd op 'extra' scherm</t>
  </si>
  <si>
    <t>v1.16</t>
  </si>
  <si>
    <t>Bug in korting</t>
  </si>
  <si>
    <t>dagen</t>
  </si>
  <si>
    <t>totaal</t>
  </si>
  <si>
    <t>3e en 4e week</t>
  </si>
  <si>
    <t>vanaf week 5</t>
  </si>
  <si>
    <t>1e en 2e week</t>
  </si>
  <si>
    <t>v1.17</t>
  </si>
  <si>
    <t>Aangepaste seizoenen en geen midseizoen</t>
  </si>
  <si>
    <t>HolidayFair5</t>
  </si>
  <si>
    <t>Beurskorting 5%</t>
  </si>
  <si>
    <t>Voor zij die op de beurs boeken</t>
  </si>
  <si>
    <t>Voor zij die tijdens de vakantiebeurs boeken</t>
  </si>
  <si>
    <t>bezet</t>
  </si>
  <si>
    <t>2p, 1wk, va</t>
  </si>
  <si>
    <t>v1.18</t>
  </si>
  <si>
    <t>Prijzen 2026</t>
  </si>
  <si>
    <t>Voor zij die in hun huidig verlof een nieuwe vakantie boeken binnen hetzelfde jaar of uiterlijk 31/12 van het jaar nadien. Berekende waarde: 10% op de huur van de nieuwe vakantie.</t>
  </si>
  <si>
    <t>Voor zij die binnen de 6 maanden na hun laatste verlof een nieuwe vakantie boeken binnen hetzelfde jaar of uiterlijk 31/12 van het jaar nadien. Berekende waarde: 6% op de huur van de nieuwe vakantie.</t>
  </si>
  <si>
    <t>Voor zij die boeken vóór een door Lavinia bepaalde datum. Voor het zomerserzoen 2026 is deze bepaald op 30/11/2025.</t>
  </si>
  <si>
    <t>L8v1n1a!</t>
  </si>
  <si>
    <t>Voor zij die op de beurs boeken voor een periode die aansluit voor en/of na andere gasten (= boeking in overleg)</t>
  </si>
  <si>
    <t>Getrouwheidskorting</t>
  </si>
  <si>
    <t>v1.19</t>
  </si>
  <si>
    <t>Prijzen 2026 (2de verhoging)</t>
  </si>
  <si>
    <t>Jubilee5</t>
  </si>
  <si>
    <t>Jubilee10</t>
  </si>
  <si>
    <t>Jubileumkorting</t>
  </si>
  <si>
    <t>*</t>
  </si>
  <si>
    <t>Prijzen geldig tot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</si>
</sst>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&quot;€&quot;\ #,##0"/>
    <numFmt numFmtId="165" formatCode="\+&quot;€&quot;\ #,##0"/>
    <numFmt numFmtId="166" formatCode="&quot;€&quot;\ \+#,##0;[Red]&quot;€&quot;\ \-#,##0"/>
    <numFmt numFmtId="167" formatCode="&quot;€&quot;\ \+#,##0;&quot;€&quot;\ \-#,##0"/>
    <numFmt numFmtId="168" formatCode="ddd\ d/mm"/>
    <numFmt numFmtId="169" formatCode="_ * #,##0_ ;_ * \-#,##0_ ;_ * &quot;-&quot;??_ ;_ @_ "/>
    <numFmt numFmtId="170" formatCode="d/mm/yy"/>
    <numFmt numFmtId="171" formatCode="ddd\ d/mm/yyyy"/>
    <numFmt numFmtId="172" formatCode="0.0%"/>
  </numFmts>
  <fonts count="51" x14ac:knownFonts="1">
    <font>
      <sz val="11"/>
      <color theme="1"/>
      <name val="Calibri"/>
      <family val="2"/>
      <scheme val="minor"/>
    </font>
    <font>
      <sz val="9"/>
      <color theme="1"/>
      <name val="Montserrat"/>
    </font>
    <font>
      <sz val="11"/>
      <color theme="1"/>
      <name val="Montserrat"/>
    </font>
    <font>
      <b/>
      <sz val="12"/>
      <color theme="0"/>
      <name val="Montserrat"/>
    </font>
    <font>
      <b/>
      <sz val="10"/>
      <color theme="0"/>
      <name val="Montserrat"/>
    </font>
    <font>
      <sz val="11"/>
      <color rgb="FF514C4E"/>
      <name val="Montserrat Medium"/>
    </font>
    <font>
      <sz val="11"/>
      <color theme="1"/>
      <name val="Montserrat Medium"/>
    </font>
    <font>
      <b/>
      <sz val="11"/>
      <color theme="1"/>
      <name val="Montserrat Medium"/>
    </font>
    <font>
      <sz val="11"/>
      <color theme="1"/>
      <name val="Roboto"/>
    </font>
    <font>
      <b/>
      <sz val="20"/>
      <color rgb="FFC4391D"/>
      <name val="Montserrat"/>
    </font>
    <font>
      <b/>
      <sz val="12"/>
      <color rgb="FFC4391D"/>
      <name val="Montserrat"/>
    </font>
    <font>
      <b/>
      <sz val="14"/>
      <color rgb="FFC4391D"/>
      <name val="Montserrat"/>
    </font>
    <font>
      <b/>
      <sz val="11"/>
      <color rgb="FF514C4E"/>
      <name val="Montserrat Medium"/>
    </font>
    <font>
      <sz val="11"/>
      <color rgb="FFC4391D"/>
      <name val="Montserrat Medium"/>
    </font>
    <font>
      <b/>
      <sz val="11"/>
      <color rgb="FFC4391D"/>
      <name val="Montserrat Medium"/>
    </font>
    <font>
      <sz val="10"/>
      <color theme="1"/>
      <name val="Calibri"/>
      <family val="2"/>
      <scheme val="minor"/>
    </font>
    <font>
      <sz val="10"/>
      <color theme="1"/>
      <name val="Roboto"/>
    </font>
    <font>
      <b/>
      <sz val="20"/>
      <color rgb="FFFBFAFA"/>
      <name val="Montserrat"/>
    </font>
    <font>
      <b/>
      <sz val="14"/>
      <color rgb="FF2C92B3"/>
      <name val="Montserrat"/>
    </font>
    <font>
      <sz val="14"/>
      <color rgb="FF2C92B3"/>
      <name val="Montserrat"/>
    </font>
    <font>
      <sz val="14"/>
      <color theme="1"/>
      <name val="Calibri"/>
      <family val="2"/>
      <scheme val="minor"/>
    </font>
    <font>
      <b/>
      <sz val="14"/>
      <color theme="0"/>
      <name val="Montserrat"/>
    </font>
    <font>
      <sz val="14"/>
      <color rgb="FF514C4E"/>
      <name val="Montserrat Medium"/>
    </font>
    <font>
      <b/>
      <sz val="14"/>
      <color rgb="FF514C4E"/>
      <name val="Montserrat Medium"/>
    </font>
    <font>
      <b/>
      <sz val="14"/>
      <color theme="1"/>
      <name val="Montserrat Medium"/>
    </font>
    <font>
      <sz val="14"/>
      <color theme="1"/>
      <name val="Montserrat Medium"/>
    </font>
    <font>
      <sz val="14"/>
      <color theme="1"/>
      <name val="Montserrat"/>
    </font>
    <font>
      <b/>
      <sz val="14"/>
      <color rgb="FFFBFAFA"/>
      <name val="Montserrat"/>
    </font>
    <font>
      <sz val="14"/>
      <color theme="1"/>
      <name val="Roboto"/>
    </font>
    <font>
      <sz val="11"/>
      <name val="Montserrat Medium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Montserrat"/>
    </font>
    <font>
      <b/>
      <sz val="16"/>
      <color rgb="FFC4391D"/>
      <name val="Montserrat"/>
    </font>
    <font>
      <sz val="9"/>
      <color theme="1"/>
      <name val="Calibri"/>
      <family val="2"/>
      <scheme val="minor"/>
    </font>
    <font>
      <b/>
      <sz val="9"/>
      <color rgb="FFC4391D"/>
      <name val="Montserrat"/>
    </font>
    <font>
      <b/>
      <sz val="14"/>
      <color theme="1"/>
      <name val="Montserrat"/>
    </font>
    <font>
      <b/>
      <sz val="11"/>
      <color rgb="FFFCC931"/>
      <name val="Montserrat"/>
    </font>
    <font>
      <b/>
      <sz val="8"/>
      <color theme="0"/>
      <name val="Montserrat"/>
    </font>
    <font>
      <sz val="8"/>
      <color theme="1"/>
      <name val="Montserrat"/>
    </font>
    <font>
      <b/>
      <sz val="14"/>
      <color rgb="FFFCC931"/>
      <name val="Montserrat"/>
    </font>
    <font>
      <sz val="12"/>
      <color theme="1"/>
      <name val="Montserrat"/>
    </font>
    <font>
      <b/>
      <sz val="9"/>
      <color rgb="FFFCC931"/>
      <name val="Montserrat"/>
    </font>
    <font>
      <u/>
      <sz val="11"/>
      <color theme="10"/>
      <name val="Calibri"/>
      <family val="2"/>
      <scheme val="minor"/>
    </font>
    <font>
      <sz val="11"/>
      <color theme="1"/>
      <name val="Wingdings"/>
      <charset val="2"/>
    </font>
    <font>
      <b/>
      <strike/>
      <sz val="11"/>
      <color rgb="FFFF0000"/>
      <name val="Montserrat"/>
    </font>
    <font>
      <b/>
      <sz val="10"/>
      <color rgb="FF2C92B3"/>
      <name val="Montserrat"/>
    </font>
    <font>
      <sz val="12"/>
      <name val="Montserrat"/>
    </font>
    <font>
      <b/>
      <sz val="18"/>
      <color rgb="FFC4391D"/>
      <name val="Montserrat"/>
    </font>
    <font>
      <sz val="11"/>
      <color theme="1"/>
      <name val="Raleway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BFAFA"/>
        <bgColor indexed="64"/>
      </patternFill>
    </fill>
    <fill>
      <patternFill patternType="solid">
        <fgColor theme="0"/>
        <bgColor indexed="64"/>
      </patternFill>
    </fill>
    <fill>
      <patternFill patternType="lightGray">
        <bgColor rgb="FFFBFAFA"/>
      </patternFill>
    </fill>
    <fill>
      <patternFill patternType="solid">
        <fgColor rgb="FFC4391D"/>
        <bgColor indexed="64"/>
      </patternFill>
    </fill>
    <fill>
      <patternFill patternType="solid">
        <fgColor rgb="FFFCC931"/>
        <bgColor indexed="64"/>
      </patternFill>
    </fill>
    <fill>
      <patternFill patternType="gray125">
        <fgColor rgb="FFC4391D"/>
        <bgColor theme="0"/>
      </patternFill>
    </fill>
    <fill>
      <patternFill patternType="gray125">
        <fgColor rgb="FFC4391D"/>
        <bgColor theme="8" tint="0.79998168889431442"/>
      </patternFill>
    </fill>
    <fill>
      <patternFill patternType="solid">
        <fgColor rgb="FF6BB2C9"/>
        <bgColor indexed="64"/>
      </patternFill>
    </fill>
    <fill>
      <patternFill patternType="solid">
        <fgColor rgb="FFC00000"/>
        <bgColor indexed="64"/>
      </patternFill>
    </fill>
    <fill>
      <patternFill patternType="darkTrellis">
        <fgColor theme="0"/>
        <bgColor rgb="FF00B050"/>
      </patternFill>
    </fill>
    <fill>
      <patternFill patternType="darkTrellis">
        <fgColor theme="0"/>
        <bgColor theme="0" tint="-0.24994659260841701"/>
      </patternFill>
    </fill>
    <fill>
      <patternFill patternType="darkTrellis">
        <fgColor theme="0"/>
        <bgColor rgb="FFC00000"/>
      </patternFill>
    </fill>
    <fill>
      <patternFill patternType="darkTrellis">
        <fgColor theme="0"/>
        <bgColor rgb="FFFFC000"/>
      </patternFill>
    </fill>
  </fills>
  <borders count="1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C4391D"/>
      </left>
      <right/>
      <top style="medium">
        <color rgb="FFC4391D"/>
      </top>
      <bottom style="medium">
        <color rgb="FFC4391D"/>
      </bottom>
      <diagonal/>
    </border>
    <border>
      <left/>
      <right/>
      <top style="medium">
        <color rgb="FFC4391D"/>
      </top>
      <bottom style="medium">
        <color rgb="FFC4391D"/>
      </bottom>
      <diagonal/>
    </border>
    <border>
      <left/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thick">
        <color rgb="FFC4391D"/>
      </left>
      <right/>
      <top style="thick">
        <color rgb="FFC4391D"/>
      </top>
      <bottom style="thick">
        <color rgb="FFC4391D"/>
      </bottom>
      <diagonal/>
    </border>
    <border>
      <left/>
      <right/>
      <top style="thick">
        <color rgb="FFC4391D"/>
      </top>
      <bottom style="thick">
        <color rgb="FFC4391D"/>
      </bottom>
      <diagonal/>
    </border>
    <border>
      <left/>
      <right style="thick">
        <color rgb="FFC4391D"/>
      </right>
      <top style="thick">
        <color rgb="FFC4391D"/>
      </top>
      <bottom style="thick">
        <color rgb="FFC4391D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ck">
        <color rgb="FF2C92B3"/>
      </left>
      <right/>
      <top style="thick">
        <color rgb="FF2C92B3"/>
      </top>
      <bottom style="thick">
        <color rgb="FF2C92B3"/>
      </bottom>
      <diagonal/>
    </border>
    <border>
      <left/>
      <right/>
      <top style="thick">
        <color rgb="FF2C92B3"/>
      </top>
      <bottom style="thick">
        <color rgb="FF2C92B3"/>
      </bottom>
      <diagonal/>
    </border>
    <border>
      <left/>
      <right style="thick">
        <color rgb="FF2C92B3"/>
      </right>
      <top style="thick">
        <color rgb="FF2C92B3"/>
      </top>
      <bottom style="thick">
        <color rgb="FF2C92B3"/>
      </bottom>
      <diagonal/>
    </border>
    <border>
      <left style="medium">
        <color rgb="FF2C92B3"/>
      </left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2C92B3"/>
      </left>
      <right/>
      <top style="medium">
        <color rgb="FF2C92B3"/>
      </top>
      <bottom style="medium">
        <color rgb="FF2C92B3"/>
      </bottom>
      <diagonal/>
    </border>
    <border>
      <left/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/>
      <right/>
      <top style="medium">
        <color rgb="FF2C92B3"/>
      </top>
      <bottom style="medium">
        <color rgb="FF2C92B3"/>
      </bottom>
      <diagonal/>
    </border>
    <border>
      <left/>
      <right/>
      <top style="thick">
        <color rgb="FFC4391D"/>
      </top>
      <bottom/>
      <diagonal/>
    </border>
    <border>
      <left/>
      <right/>
      <top style="medium">
        <color rgb="FFC4391D"/>
      </top>
      <bottom/>
      <diagonal/>
    </border>
    <border>
      <left style="medium">
        <color rgb="FFC4391D"/>
      </left>
      <right/>
      <top style="medium">
        <color rgb="FFC4391D"/>
      </top>
      <bottom/>
      <diagonal/>
    </border>
    <border>
      <left/>
      <right style="medium">
        <color rgb="FFC4391D"/>
      </right>
      <top style="medium">
        <color rgb="FFC4391D"/>
      </top>
      <bottom/>
      <diagonal/>
    </border>
    <border>
      <left style="medium">
        <color rgb="FFC4391D"/>
      </left>
      <right/>
      <top/>
      <bottom/>
      <diagonal/>
    </border>
    <border>
      <left/>
      <right style="medium">
        <color rgb="FFC4391D"/>
      </right>
      <top/>
      <bottom/>
      <diagonal/>
    </border>
    <border>
      <left style="medium">
        <color rgb="FFC4391D"/>
      </left>
      <right/>
      <top/>
      <bottom style="medium">
        <color rgb="FFC4391D"/>
      </bottom>
      <diagonal/>
    </border>
    <border>
      <left/>
      <right/>
      <top/>
      <bottom style="medium">
        <color rgb="FFC4391D"/>
      </bottom>
      <diagonal/>
    </border>
    <border>
      <left/>
      <right style="medium">
        <color rgb="FFC4391D"/>
      </right>
      <top/>
      <bottom style="medium">
        <color rgb="FFC4391D"/>
      </bottom>
      <diagonal/>
    </border>
    <border>
      <left style="thick">
        <color rgb="FFC4391D"/>
      </left>
      <right/>
      <top style="thick">
        <color rgb="FFC4391D"/>
      </top>
      <bottom/>
      <diagonal/>
    </border>
    <border>
      <left/>
      <right style="thick">
        <color rgb="FFC4391D"/>
      </right>
      <top style="thick">
        <color rgb="FFC4391D"/>
      </top>
      <bottom/>
      <diagonal/>
    </border>
    <border>
      <left style="thick">
        <color rgb="FFC4391D"/>
      </left>
      <right/>
      <top/>
      <bottom style="thick">
        <color rgb="FFC4391D"/>
      </bottom>
      <diagonal/>
    </border>
    <border>
      <left/>
      <right/>
      <top/>
      <bottom style="thick">
        <color rgb="FFC4391D"/>
      </bottom>
      <diagonal/>
    </border>
    <border>
      <left/>
      <right style="thick">
        <color rgb="FFC4391D"/>
      </right>
      <top/>
      <bottom style="thick">
        <color rgb="FFC4391D"/>
      </bottom>
      <diagonal/>
    </border>
    <border>
      <left style="thick">
        <color rgb="FFC4391D"/>
      </left>
      <right style="thick">
        <color rgb="FFC4391D"/>
      </right>
      <top style="thick">
        <color rgb="FFC4391D"/>
      </top>
      <bottom/>
      <diagonal/>
    </border>
    <border>
      <left style="thick">
        <color rgb="FFC4391D"/>
      </left>
      <right style="thick">
        <color rgb="FFC4391D"/>
      </right>
      <top/>
      <bottom style="thick">
        <color rgb="FFC4391D"/>
      </bottom>
      <diagonal/>
    </border>
    <border>
      <left/>
      <right/>
      <top/>
      <bottom style="medium">
        <color auto="1"/>
      </bottom>
      <diagonal/>
    </border>
    <border>
      <left style="medium">
        <color rgb="FFC4391D"/>
      </left>
      <right style="medium">
        <color rgb="FFC4391D"/>
      </right>
      <top style="medium">
        <color rgb="FFC4391D"/>
      </top>
      <bottom/>
      <diagonal/>
    </border>
    <border>
      <left style="medium">
        <color rgb="FFC4391D"/>
      </left>
      <right style="medium">
        <color rgb="FFC4391D"/>
      </right>
      <top/>
      <bottom style="medium">
        <color rgb="FFC4391D"/>
      </bottom>
      <diagonal/>
    </border>
    <border>
      <left style="medium">
        <color rgb="FFC4391D"/>
      </left>
      <right style="medium">
        <color rgb="FFC4391D"/>
      </right>
      <top/>
      <bottom/>
      <diagonal/>
    </border>
    <border>
      <left style="thick">
        <color rgb="FFC4391D"/>
      </left>
      <right style="thick">
        <color rgb="FFC4391D"/>
      </right>
      <top/>
      <bottom/>
      <diagonal/>
    </border>
    <border>
      <left style="medium">
        <color indexed="64"/>
      </left>
      <right/>
      <top style="medium">
        <color auto="1"/>
      </top>
      <bottom style="medium">
        <color theme="1"/>
      </bottom>
      <diagonal/>
    </border>
    <border>
      <left/>
      <right/>
      <top style="medium">
        <color auto="1"/>
      </top>
      <bottom style="medium">
        <color theme="1"/>
      </bottom>
      <diagonal/>
    </border>
    <border>
      <left/>
      <right style="medium">
        <color auto="1"/>
      </right>
      <top style="medium">
        <color auto="1"/>
      </top>
      <bottom style="medium">
        <color theme="1"/>
      </bottom>
      <diagonal/>
    </border>
    <border>
      <left style="thick">
        <color rgb="FFC4391D"/>
      </left>
      <right/>
      <top/>
      <bottom/>
      <diagonal/>
    </border>
    <border>
      <left/>
      <right style="thick">
        <color rgb="FFC4391D"/>
      </right>
      <top/>
      <bottom/>
      <diagonal/>
    </border>
    <border>
      <left style="thick">
        <color rgb="FFC4391D"/>
      </left>
      <right style="thick">
        <color rgb="FFC4391D"/>
      </right>
      <top style="thick">
        <color rgb="FFC4391D"/>
      </top>
      <bottom style="thick">
        <color rgb="FFC4391D"/>
      </bottom>
      <diagonal/>
    </border>
    <border>
      <left style="thick">
        <color rgb="FFC4391D"/>
      </left>
      <right style="medium">
        <color auto="1"/>
      </right>
      <top style="medium">
        <color auto="1"/>
      </top>
      <bottom/>
      <diagonal/>
    </border>
    <border>
      <left style="thick">
        <color rgb="FFC4391D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rgb="FFC4391D"/>
      </left>
      <right style="medium">
        <color auto="1"/>
      </right>
      <top style="medium">
        <color auto="1"/>
      </top>
      <bottom/>
      <diagonal/>
    </border>
    <border>
      <left style="medium">
        <color rgb="FFC4391D"/>
      </left>
      <right style="medium">
        <color auto="1"/>
      </right>
      <top/>
      <bottom style="medium">
        <color auto="1"/>
      </bottom>
      <diagonal/>
    </border>
    <border>
      <left/>
      <right style="medium">
        <color rgb="FFFCC931"/>
      </right>
      <top/>
      <bottom/>
      <diagonal/>
    </border>
    <border>
      <left style="medium">
        <color rgb="FFFCC931"/>
      </left>
      <right/>
      <top/>
      <bottom/>
      <diagonal/>
    </border>
    <border>
      <left style="medium">
        <color rgb="FFC4391D"/>
      </left>
      <right style="medium">
        <color rgb="FFFCC931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 style="medium">
        <color rgb="FFFCC931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 style="medium">
        <color rgb="FFFCC931"/>
      </right>
      <top style="medium">
        <color rgb="FFC4391D"/>
      </top>
      <bottom/>
      <diagonal/>
    </border>
    <border>
      <left style="medium">
        <color rgb="FFC4391D"/>
      </left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/>
      <top style="medium">
        <color rgb="FFC4391D"/>
      </top>
      <bottom style="medium">
        <color rgb="FFFCC931"/>
      </bottom>
      <diagonal/>
    </border>
    <border>
      <left/>
      <right style="medium">
        <color rgb="FFFCC931"/>
      </right>
      <top style="medium">
        <color rgb="FFC4391D"/>
      </top>
      <bottom style="medium">
        <color rgb="FFFCC931"/>
      </bottom>
      <diagonal/>
    </border>
    <border>
      <left style="medium">
        <color rgb="FFFCC931"/>
      </left>
      <right/>
      <top style="medium">
        <color rgb="FFFCC931"/>
      </top>
      <bottom style="medium">
        <color rgb="FFFCC931"/>
      </bottom>
      <diagonal/>
    </border>
    <border>
      <left/>
      <right style="medium">
        <color rgb="FFFCC931"/>
      </right>
      <top style="medium">
        <color rgb="FFFCC931"/>
      </top>
      <bottom style="medium">
        <color rgb="FFFCC931"/>
      </bottom>
      <diagonal/>
    </border>
    <border>
      <left style="medium">
        <color rgb="FFFCC931"/>
      </left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/>
      <top style="medium">
        <color rgb="FFFCC931"/>
      </top>
      <bottom/>
      <diagonal/>
    </border>
    <border>
      <left/>
      <right style="medium">
        <color rgb="FFFCC931"/>
      </right>
      <top style="medium">
        <color rgb="FFFCC931"/>
      </top>
      <bottom/>
      <diagonal/>
    </border>
    <border>
      <left/>
      <right/>
      <top style="medium">
        <color rgb="FFFCC931"/>
      </top>
      <bottom/>
      <diagonal/>
    </border>
    <border>
      <left style="medium">
        <color rgb="FFFCC931"/>
      </left>
      <right/>
      <top/>
      <bottom style="thick">
        <color rgb="FFFCC931"/>
      </bottom>
      <diagonal/>
    </border>
    <border>
      <left/>
      <right/>
      <top/>
      <bottom style="thick">
        <color rgb="FFFCC931"/>
      </bottom>
      <diagonal/>
    </border>
    <border>
      <left/>
      <right style="medium">
        <color rgb="FFFCC931"/>
      </right>
      <top/>
      <bottom style="thick">
        <color rgb="FFFCC931"/>
      </bottom>
      <diagonal/>
    </border>
    <border>
      <left style="medium">
        <color rgb="FFFCC931"/>
      </left>
      <right/>
      <top style="thick">
        <color rgb="FFFCC931"/>
      </top>
      <bottom/>
      <diagonal/>
    </border>
    <border>
      <left/>
      <right/>
      <top style="thick">
        <color rgb="FFFCC93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2C92B3"/>
      </left>
      <right/>
      <top style="medium">
        <color rgb="FF2C92B3"/>
      </top>
      <bottom/>
      <diagonal/>
    </border>
    <border>
      <left style="thin">
        <color rgb="FF2C92B3"/>
      </left>
      <right style="thin">
        <color rgb="FF2C92B3"/>
      </right>
      <top style="thin">
        <color rgb="FF2C92B3"/>
      </top>
      <bottom style="thin">
        <color rgb="FF2C92B3"/>
      </bottom>
      <diagonal/>
    </border>
    <border>
      <left/>
      <right/>
      <top style="medium">
        <color rgb="FF2C92B3"/>
      </top>
      <bottom/>
      <diagonal/>
    </border>
    <border>
      <left/>
      <right style="thin">
        <color rgb="FF2C92B3"/>
      </right>
      <top style="medium">
        <color rgb="FF2C92B3"/>
      </top>
      <bottom style="medium">
        <color rgb="FF2C92B3"/>
      </bottom>
      <diagonal/>
    </border>
    <border>
      <left/>
      <right style="thin">
        <color rgb="FF2C92B3"/>
      </right>
      <top/>
      <bottom/>
      <diagonal/>
    </border>
    <border>
      <left style="medium">
        <color rgb="FF2C92B3"/>
      </left>
      <right style="thin">
        <color rgb="FF2C92B3"/>
      </right>
      <top/>
      <bottom/>
      <diagonal/>
    </border>
    <border>
      <left style="thin">
        <color rgb="FF2C92B3"/>
      </left>
      <right style="thin">
        <color rgb="FF2C92B3"/>
      </right>
      <top/>
      <bottom/>
      <diagonal/>
    </border>
    <border>
      <left/>
      <right style="medium">
        <color auto="1"/>
      </right>
      <top style="thin">
        <color rgb="FF2C92B3"/>
      </top>
      <bottom style="medium">
        <color rgb="FF2C92B3"/>
      </bottom>
      <diagonal/>
    </border>
    <border>
      <left style="medium">
        <color auto="1"/>
      </left>
      <right/>
      <top style="thin">
        <color rgb="FF2C92B3"/>
      </top>
      <bottom style="medium">
        <color rgb="FF2C92B3"/>
      </bottom>
      <diagonal/>
    </border>
    <border>
      <left style="thin">
        <color rgb="FF2C92B3"/>
      </left>
      <right style="thin">
        <color rgb="FF2C92B3"/>
      </right>
      <top style="thin">
        <color rgb="FF2C92B3"/>
      </top>
      <bottom style="medium">
        <color rgb="FF2C92B3"/>
      </bottom>
      <diagonal/>
    </border>
    <border>
      <left style="medium">
        <color rgb="FF2C92B3"/>
      </left>
      <right style="thin">
        <color rgb="FF2C92B3"/>
      </right>
      <top style="thin">
        <color rgb="FF2C92B3"/>
      </top>
      <bottom/>
      <diagonal/>
    </border>
    <border>
      <left/>
      <right style="medium">
        <color auto="1"/>
      </right>
      <top style="thin">
        <color rgb="FF2C92B3"/>
      </top>
      <bottom/>
      <diagonal/>
    </border>
    <border>
      <left style="medium">
        <color auto="1"/>
      </left>
      <right/>
      <top style="thin">
        <color rgb="FF2C92B3"/>
      </top>
      <bottom/>
      <diagonal/>
    </border>
    <border>
      <left style="thin">
        <color rgb="FF2C92B3"/>
      </left>
      <right style="thin">
        <color rgb="FF2C92B3"/>
      </right>
      <top style="thin">
        <color rgb="FF2C92B3"/>
      </top>
      <bottom/>
      <diagonal/>
    </border>
    <border>
      <left/>
      <right style="thin">
        <color rgb="FF2C92B3"/>
      </right>
      <top style="thin">
        <color rgb="FF2C92B3"/>
      </top>
      <bottom/>
      <diagonal/>
    </border>
    <border>
      <left style="medium">
        <color rgb="FF2C92B3"/>
      </left>
      <right style="thin">
        <color rgb="FF2C92B3"/>
      </right>
      <top/>
      <bottom style="thin">
        <color rgb="FF2C92B3"/>
      </bottom>
      <diagonal/>
    </border>
    <border>
      <left/>
      <right style="medium">
        <color auto="1"/>
      </right>
      <top/>
      <bottom style="thin">
        <color rgb="FF2C92B3"/>
      </bottom>
      <diagonal/>
    </border>
    <border>
      <left style="medium">
        <color auto="1"/>
      </left>
      <right/>
      <top/>
      <bottom style="thin">
        <color rgb="FF2C92B3"/>
      </bottom>
      <diagonal/>
    </border>
    <border>
      <left style="thin">
        <color rgb="FF2C92B3"/>
      </left>
      <right style="thin">
        <color rgb="FF2C92B3"/>
      </right>
      <top/>
      <bottom style="thin">
        <color rgb="FF2C92B3"/>
      </bottom>
      <diagonal/>
    </border>
    <border>
      <left style="thin">
        <color rgb="FF2C92B3"/>
      </left>
      <right style="thin">
        <color rgb="FF2C92B3"/>
      </right>
      <top style="medium">
        <color rgb="FF2C92B3"/>
      </top>
      <bottom style="medium">
        <color rgb="FF2C92B3"/>
      </bottom>
      <diagonal/>
    </border>
    <border>
      <left style="thin">
        <color rgb="FF2C92B3"/>
      </left>
      <right style="medium">
        <color rgb="FF2C92B3"/>
      </right>
      <top style="thin">
        <color rgb="FF2C92B3"/>
      </top>
      <bottom style="medium">
        <color rgb="FF2C92B3"/>
      </bottom>
      <diagonal/>
    </border>
    <border>
      <left style="thin">
        <color rgb="FF2C92B3"/>
      </left>
      <right style="medium">
        <color rgb="FF2C92B3"/>
      </right>
      <top/>
      <bottom/>
      <diagonal/>
    </border>
    <border>
      <left style="thin">
        <color rgb="FF2C92B3"/>
      </left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 style="thin">
        <color rgb="FF2C92B3"/>
      </left>
      <right/>
      <top/>
      <bottom/>
      <diagonal/>
    </border>
    <border>
      <left style="medium">
        <color rgb="FF2C92B3"/>
      </left>
      <right style="thin">
        <color rgb="FF2C92B3"/>
      </right>
      <top style="thin">
        <color rgb="FF2C92B3"/>
      </top>
      <bottom style="medium">
        <color rgb="FF2C92B3"/>
      </bottom>
      <diagonal/>
    </border>
    <border>
      <left style="thin">
        <color rgb="FFFBFAFA"/>
      </left>
      <right style="thin">
        <color rgb="FF2C92B3"/>
      </right>
      <top style="thin">
        <color rgb="FF2C92B3"/>
      </top>
      <bottom style="thin">
        <color rgb="FF2C92B3"/>
      </bottom>
      <diagonal/>
    </border>
    <border>
      <left style="thin">
        <color rgb="FFFBFAFA"/>
      </left>
      <right style="thin">
        <color rgb="FFFBFAFA"/>
      </right>
      <top style="thin">
        <color rgb="FFFBFAFA"/>
      </top>
      <bottom style="thin">
        <color rgb="FFFBFAFA"/>
      </bottom>
      <diagonal/>
    </border>
    <border>
      <left style="medium">
        <color theme="1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theme="1"/>
      </right>
      <top style="medium">
        <color rgb="FFC4391D"/>
      </top>
      <bottom style="hair">
        <color rgb="FFC4391D"/>
      </bottom>
      <diagonal/>
    </border>
    <border>
      <left style="medium">
        <color theme="1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theme="1"/>
      </right>
      <top style="hair">
        <color rgb="FFC4391D"/>
      </top>
      <bottom style="hair">
        <color rgb="FFC4391D"/>
      </bottom>
      <diagonal/>
    </border>
    <border>
      <left style="medium">
        <color theme="1"/>
      </left>
      <right style="hair">
        <color rgb="FFC4391D"/>
      </right>
      <top style="hair">
        <color rgb="FFC4391D"/>
      </top>
      <bottom style="medium">
        <color theme="1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theme="1"/>
      </bottom>
      <diagonal/>
    </border>
    <border>
      <left style="hair">
        <color rgb="FFC4391D"/>
      </left>
      <right style="medium">
        <color theme="1"/>
      </right>
      <top style="hair">
        <color rgb="FFC4391D"/>
      </top>
      <bottom style="medium">
        <color theme="1"/>
      </bottom>
      <diagonal/>
    </border>
    <border>
      <left style="medium">
        <color rgb="FFC4391D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C4391D"/>
      </right>
      <top style="medium">
        <color rgb="FFC4391D"/>
      </top>
      <bottom style="hair">
        <color rgb="FFC4391D"/>
      </bottom>
      <diagonal/>
    </border>
    <border>
      <left style="medium">
        <color rgb="FFC4391D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C4391D"/>
      </right>
      <top style="hair">
        <color rgb="FFC4391D"/>
      </top>
      <bottom style="hair">
        <color rgb="FFC4391D"/>
      </bottom>
      <diagonal/>
    </border>
    <border>
      <left style="medium">
        <color rgb="FFC4391D"/>
      </left>
      <right style="hair">
        <color rgb="FFC4391D"/>
      </right>
      <top style="hair">
        <color rgb="FFC4391D"/>
      </top>
      <bottom style="medium">
        <color rgb="FFC4391D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C4391D"/>
      </bottom>
      <diagonal/>
    </border>
    <border>
      <left style="hair">
        <color rgb="FFC4391D"/>
      </left>
      <right style="medium">
        <color rgb="FFC4391D"/>
      </right>
      <top style="hair">
        <color rgb="FFC4391D"/>
      </top>
      <bottom style="medium">
        <color rgb="FFC4391D"/>
      </bottom>
      <diagonal/>
    </border>
    <border>
      <left style="medium">
        <color rgb="FFFCC931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medium">
        <color rgb="FFFCC931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FCC931"/>
      </right>
      <top style="hair">
        <color rgb="FFC4391D"/>
      </top>
      <bottom style="hair">
        <color rgb="FFC4391D"/>
      </bottom>
      <diagonal/>
    </border>
    <border>
      <left style="medium">
        <color rgb="FFFCC931"/>
      </left>
      <right style="hair">
        <color rgb="FFC4391D"/>
      </right>
      <top style="hair">
        <color rgb="FFC4391D"/>
      </top>
      <bottom style="medium">
        <color rgb="FFFCC931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FCC931"/>
      </bottom>
      <diagonal/>
    </border>
    <border>
      <left style="hair">
        <color rgb="FFC4391D"/>
      </left>
      <right style="medium">
        <color rgb="FFFCC931"/>
      </right>
      <top style="hair">
        <color rgb="FFC4391D"/>
      </top>
      <bottom style="medium">
        <color rgb="FFFCC931"/>
      </bottom>
      <diagonal/>
    </border>
    <border>
      <left style="medium">
        <color rgb="FF00B050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00B050"/>
      </right>
      <top style="medium">
        <color rgb="FFC4391D"/>
      </top>
      <bottom style="hair">
        <color rgb="FFC4391D"/>
      </bottom>
      <diagonal/>
    </border>
    <border>
      <left style="medium">
        <color rgb="FF00B050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00B050"/>
      </right>
      <top style="hair">
        <color rgb="FFC4391D"/>
      </top>
      <bottom style="hair">
        <color rgb="FFC4391D"/>
      </bottom>
      <diagonal/>
    </border>
    <border>
      <left style="medium">
        <color rgb="FF00B050"/>
      </left>
      <right style="hair">
        <color rgb="FFC4391D"/>
      </right>
      <top style="hair">
        <color rgb="FFC4391D"/>
      </top>
      <bottom style="medium">
        <color rgb="FF00B050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00B050"/>
      </bottom>
      <diagonal/>
    </border>
    <border>
      <left style="hair">
        <color rgb="FFC4391D"/>
      </left>
      <right style="medium">
        <color rgb="FF00B050"/>
      </right>
      <top style="hair">
        <color rgb="FFC4391D"/>
      </top>
      <bottom style="medium">
        <color rgb="FF00B050"/>
      </bottom>
      <diagonal/>
    </border>
    <border>
      <left style="thin">
        <color rgb="FFFBFAFA"/>
      </left>
      <right/>
      <top/>
      <bottom/>
      <diagonal/>
    </border>
    <border>
      <left style="thin">
        <color rgb="FF2C92B3"/>
      </left>
      <right/>
      <top/>
      <bottom style="thin">
        <color rgb="FF2C92B3"/>
      </bottom>
      <diagonal/>
    </border>
    <border>
      <left/>
      <right/>
      <top/>
      <bottom style="thin">
        <color rgb="FF2C92B3"/>
      </bottom>
      <diagonal/>
    </border>
    <border>
      <left style="thin">
        <color rgb="FF2C92B3"/>
      </left>
      <right/>
      <top style="thin">
        <color rgb="FF2C92B3"/>
      </top>
      <bottom style="thin">
        <color rgb="FF2C92B3"/>
      </bottom>
      <diagonal/>
    </border>
    <border>
      <left/>
      <right/>
      <top style="thin">
        <color rgb="FF2C92B3"/>
      </top>
      <bottom style="thin">
        <color rgb="FF2C92B3"/>
      </bottom>
      <diagonal/>
    </border>
    <border>
      <left/>
      <right style="thin">
        <color rgb="FF2C92B3"/>
      </right>
      <top style="thin">
        <color rgb="FF2C92B3"/>
      </top>
      <bottom style="thin">
        <color rgb="FF2C92B3"/>
      </bottom>
      <diagonal/>
    </border>
    <border>
      <left style="thick">
        <color rgb="FF2C92B3"/>
      </left>
      <right/>
      <top/>
      <bottom/>
      <diagonal/>
    </border>
    <border>
      <left style="thin">
        <color rgb="FF2C92B3"/>
      </left>
      <right/>
      <top style="medium">
        <color rgb="FF2C92B3"/>
      </top>
      <bottom style="thin">
        <color rgb="FF2C92B3"/>
      </bottom>
      <diagonal/>
    </border>
    <border>
      <left/>
      <right/>
      <top style="medium">
        <color rgb="FF2C92B3"/>
      </top>
      <bottom style="thin">
        <color rgb="FF2C92B3"/>
      </bottom>
      <diagonal/>
    </border>
  </borders>
  <cellStyleXfs count="4">
    <xf numFmtId="0" fontId="0" fillId="0" borderId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3" fillId="0" borderId="0" applyNumberFormat="0" applyFill="0" applyBorder="0" applyAlignment="0" applyProtection="0"/>
  </cellStyleXfs>
  <cellXfs count="384">
    <xf numFmtId="0" fontId="0" fillId="0" borderId="0" xfId="0"/>
    <xf numFmtId="14" fontId="1" fillId="3" borderId="0" xfId="0" applyNumberFormat="1" applyFont="1" applyFill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5" fillId="4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14" fontId="1" fillId="3" borderId="0" xfId="0" applyNumberFormat="1" applyFont="1" applyFill="1" applyAlignment="1">
      <alignment vertical="center"/>
    </xf>
    <xf numFmtId="164" fontId="12" fillId="7" borderId="1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67" fontId="13" fillId="2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9" fontId="0" fillId="0" borderId="0" xfId="0" applyNumberFormat="1"/>
    <xf numFmtId="0" fontId="20" fillId="0" borderId="0" xfId="0" applyFont="1"/>
    <xf numFmtId="0" fontId="18" fillId="0" borderId="19" xfId="0" applyFont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164" fontId="22" fillId="2" borderId="15" xfId="0" applyNumberFormat="1" applyFont="1" applyFill="1" applyBorder="1" applyAlignment="1">
      <alignment horizontal="center" vertical="center"/>
    </xf>
    <xf numFmtId="164" fontId="22" fillId="2" borderId="20" xfId="0" applyNumberFormat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 wrapText="1"/>
    </xf>
    <xf numFmtId="164" fontId="23" fillId="8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164" fontId="22" fillId="2" borderId="3" xfId="0" applyNumberFormat="1" applyFont="1" applyFill="1" applyBorder="1" applyAlignment="1">
      <alignment horizontal="center" vertical="center"/>
    </xf>
    <xf numFmtId="164" fontId="22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 vertical="center"/>
    </xf>
    <xf numFmtId="165" fontId="25" fillId="4" borderId="1" xfId="0" applyNumberFormat="1" applyFont="1" applyFill="1" applyBorder="1" applyAlignment="1">
      <alignment horizontal="center" vertical="center"/>
    </xf>
    <xf numFmtId="0" fontId="25" fillId="0" borderId="0" xfId="0" applyFont="1"/>
    <xf numFmtId="0" fontId="22" fillId="0" borderId="1" xfId="0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center"/>
    </xf>
    <xf numFmtId="9" fontId="20" fillId="0" borderId="0" xfId="0" applyNumberFormat="1" applyFont="1"/>
    <xf numFmtId="0" fontId="26" fillId="0" borderId="0" xfId="0" applyFont="1"/>
    <xf numFmtId="0" fontId="2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14" fontId="0" fillId="0" borderId="0" xfId="0" applyNumberFormat="1"/>
    <xf numFmtId="1" fontId="0" fillId="0" borderId="0" xfId="0" applyNumberFormat="1"/>
    <xf numFmtId="168" fontId="0" fillId="0" borderId="0" xfId="0" applyNumberFormat="1"/>
    <xf numFmtId="0" fontId="3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9" fontId="0" fillId="0" borderId="0" xfId="1" applyNumberFormat="1" applyFont="1"/>
    <xf numFmtId="0" fontId="2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169" fontId="11" fillId="0" borderId="0" xfId="1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14" fontId="31" fillId="0" borderId="0" xfId="0" applyNumberFormat="1" applyFont="1"/>
    <xf numFmtId="14" fontId="31" fillId="0" borderId="0" xfId="0" applyNumberFormat="1" applyFont="1" applyAlignment="1">
      <alignment horizontal="left"/>
    </xf>
    <xf numFmtId="0" fontId="5" fillId="2" borderId="3" xfId="0" applyFont="1" applyFill="1" applyBorder="1" applyAlignment="1">
      <alignment horizontal="center" vertical="center" wrapText="1"/>
    </xf>
    <xf numFmtId="0" fontId="34" fillId="0" borderId="0" xfId="0" applyFont="1"/>
    <xf numFmtId="0" fontId="3" fillId="5" borderId="0" xfId="0" applyFont="1" applyFill="1" applyAlignment="1">
      <alignment horizontal="center" vertical="center" wrapText="1"/>
    </xf>
    <xf numFmtId="169" fontId="2" fillId="0" borderId="0" xfId="0" applyNumberFormat="1" applyFont="1"/>
    <xf numFmtId="0" fontId="36" fillId="0" borderId="0" xfId="0" applyFont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1" fontId="31" fillId="0" borderId="0" xfId="0" applyNumberFormat="1" applyFont="1"/>
    <xf numFmtId="0" fontId="38" fillId="5" borderId="0" xfId="0" applyFont="1" applyFill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 wrapText="1"/>
    </xf>
    <xf numFmtId="0" fontId="0" fillId="0" borderId="0" xfId="0" quotePrefix="1"/>
    <xf numFmtId="0" fontId="0" fillId="0" borderId="0" xfId="0" quotePrefix="1" applyAlignment="1">
      <alignment horizontal="center" vertical="center"/>
    </xf>
    <xf numFmtId="164" fontId="20" fillId="0" borderId="0" xfId="0" applyNumberFormat="1" applyFont="1"/>
    <xf numFmtId="168" fontId="0" fillId="0" borderId="0" xfId="0" applyNumberFormat="1" applyAlignment="1">
      <alignment textRotation="90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1" fillId="0" borderId="0" xfId="0" applyFont="1"/>
    <xf numFmtId="169" fontId="1" fillId="0" borderId="0" xfId="1" applyNumberFormat="1" applyFont="1"/>
    <xf numFmtId="0" fontId="34" fillId="0" borderId="0" xfId="0" applyFont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169" fontId="1" fillId="0" borderId="0" xfId="1" applyNumberFormat="1" applyFont="1" applyAlignment="1">
      <alignment horizontal="center" vertical="center"/>
    </xf>
    <xf numFmtId="169" fontId="1" fillId="0" borderId="0" xfId="0" applyNumberFormat="1" applyFont="1"/>
    <xf numFmtId="1" fontId="1" fillId="0" borderId="0" xfId="0" applyNumberFormat="1" applyFont="1" applyAlignment="1">
      <alignment vertical="center"/>
    </xf>
    <xf numFmtId="9" fontId="1" fillId="0" borderId="0" xfId="2" applyFont="1" applyAlignment="1">
      <alignment vertical="center"/>
    </xf>
    <xf numFmtId="9" fontId="1" fillId="0" borderId="0" xfId="0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0" fontId="3" fillId="10" borderId="0" xfId="0" applyFont="1" applyFill="1" applyAlignment="1">
      <alignment horizontal="center" vertical="center" wrapText="1"/>
    </xf>
    <xf numFmtId="0" fontId="3" fillId="10" borderId="56" xfId="0" applyFont="1" applyFill="1" applyBorder="1" applyAlignment="1">
      <alignment horizontal="center" vertical="center" wrapText="1"/>
    </xf>
    <xf numFmtId="0" fontId="3" fillId="10" borderId="57" xfId="0" applyFont="1" applyFill="1" applyBorder="1" applyAlignment="1">
      <alignment horizontal="center" vertical="center" wrapText="1"/>
    </xf>
    <xf numFmtId="0" fontId="3" fillId="10" borderId="51" xfId="0" applyFont="1" applyFill="1" applyBorder="1" applyAlignment="1">
      <alignment horizontal="center" vertical="center" wrapText="1"/>
    </xf>
    <xf numFmtId="0" fontId="3" fillId="10" borderId="5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37" fillId="5" borderId="61" xfId="0" applyFont="1" applyFill="1" applyBorder="1" applyAlignment="1" applyProtection="1">
      <alignment horizontal="center" vertical="center"/>
      <protection locked="0"/>
    </xf>
    <xf numFmtId="1" fontId="37" fillId="5" borderId="61" xfId="0" applyNumberFormat="1" applyFont="1" applyFill="1" applyBorder="1" applyAlignment="1" applyProtection="1">
      <alignment horizontal="center" vertical="center"/>
      <protection locked="0"/>
    </xf>
    <xf numFmtId="0" fontId="26" fillId="3" borderId="24" xfId="0" applyFont="1" applyFill="1" applyBorder="1" applyAlignment="1">
      <alignment vertical="center" wrapText="1"/>
    </xf>
    <xf numFmtId="0" fontId="41" fillId="0" borderId="0" xfId="0" applyFont="1" applyAlignment="1">
      <alignment horizontal="center" vertical="center"/>
    </xf>
    <xf numFmtId="170" fontId="41" fillId="0" borderId="0" xfId="0" applyNumberFormat="1" applyFont="1" applyAlignment="1">
      <alignment horizontal="center" vertical="center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quotePrefix="1" applyFont="1" applyFill="1" applyBorder="1" applyAlignment="1">
      <alignment vertical="center" wrapText="1"/>
    </xf>
    <xf numFmtId="0" fontId="11" fillId="2" borderId="32" xfId="0" applyFont="1" applyFill="1" applyBorder="1" applyAlignment="1">
      <alignment horizontal="center" vertical="center" wrapText="1"/>
    </xf>
    <xf numFmtId="169" fontId="1" fillId="0" borderId="0" xfId="2" applyNumberFormat="1" applyFont="1" applyAlignment="1">
      <alignment vertical="center"/>
    </xf>
    <xf numFmtId="0" fontId="26" fillId="0" borderId="29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43" fontId="36" fillId="0" borderId="0" xfId="1" applyFont="1" applyAlignment="1">
      <alignment vertical="center"/>
    </xf>
    <xf numFmtId="9" fontId="2" fillId="0" borderId="68" xfId="2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0" fillId="0" borderId="0" xfId="0" applyFont="1" applyBorder="1"/>
    <xf numFmtId="0" fontId="18" fillId="0" borderId="81" xfId="0" applyFont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164" fontId="22" fillId="2" borderId="82" xfId="0" applyNumberFormat="1" applyFont="1" applyFill="1" applyBorder="1" applyAlignment="1">
      <alignment horizontal="center" vertical="center"/>
    </xf>
    <xf numFmtId="9" fontId="20" fillId="0" borderId="0" xfId="0" applyNumberFormat="1" applyFont="1" applyBorder="1"/>
    <xf numFmtId="0" fontId="26" fillId="0" borderId="77" xfId="0" applyFont="1" applyBorder="1"/>
    <xf numFmtId="0" fontId="26" fillId="0" borderId="77" xfId="0" applyFont="1" applyBorder="1" applyAlignment="1">
      <alignment horizontal="center"/>
    </xf>
    <xf numFmtId="0" fontId="18" fillId="2" borderId="78" xfId="0" applyFont="1" applyFill="1" applyBorder="1" applyAlignment="1">
      <alignment vertical="center"/>
    </xf>
    <xf numFmtId="0" fontId="18" fillId="2" borderId="80" xfId="0" applyFont="1" applyFill="1" applyBorder="1" applyAlignment="1">
      <alignment vertical="center"/>
    </xf>
    <xf numFmtId="0" fontId="22" fillId="2" borderId="83" xfId="0" applyFont="1" applyFill="1" applyBorder="1" applyAlignment="1">
      <alignment horizontal="center" vertical="center" wrapText="1"/>
    </xf>
    <xf numFmtId="0" fontId="22" fillId="2" borderId="85" xfId="0" applyFont="1" applyFill="1" applyBorder="1" applyAlignment="1">
      <alignment horizontal="center" vertical="center" wrapText="1"/>
    </xf>
    <xf numFmtId="0" fontId="22" fillId="2" borderId="86" xfId="0" applyFont="1" applyFill="1" applyBorder="1" applyAlignment="1">
      <alignment horizontal="center" vertical="center" wrapText="1"/>
    </xf>
    <xf numFmtId="164" fontId="22" fillId="0" borderId="87" xfId="0" applyNumberFormat="1" applyFont="1" applyBorder="1" applyAlignment="1">
      <alignment horizontal="center" vertical="center"/>
    </xf>
    <xf numFmtId="0" fontId="22" fillId="8" borderId="88" xfId="0" applyFont="1" applyFill="1" applyBorder="1" applyAlignment="1">
      <alignment horizontal="center" vertical="center" wrapText="1"/>
    </xf>
    <xf numFmtId="0" fontId="22" fillId="8" borderId="89" xfId="0" applyFont="1" applyFill="1" applyBorder="1" applyAlignment="1">
      <alignment horizontal="center" vertical="center" wrapText="1"/>
    </xf>
    <xf numFmtId="0" fontId="22" fillId="8" borderId="90" xfId="0" applyFont="1" applyFill="1" applyBorder="1" applyAlignment="1">
      <alignment horizontal="center" vertical="center" wrapText="1"/>
    </xf>
    <xf numFmtId="164" fontId="23" fillId="8" borderId="91" xfId="0" applyNumberFormat="1" applyFont="1" applyFill="1" applyBorder="1" applyAlignment="1">
      <alignment horizontal="center" vertical="center"/>
    </xf>
    <xf numFmtId="164" fontId="23" fillId="8" borderId="92" xfId="0" applyNumberFormat="1" applyFont="1" applyFill="1" applyBorder="1" applyAlignment="1">
      <alignment horizontal="center" vertical="center"/>
    </xf>
    <xf numFmtId="0" fontId="22" fillId="0" borderId="93" xfId="0" applyFont="1" applyBorder="1" applyAlignment="1">
      <alignment horizontal="center" vertical="center" wrapText="1"/>
    </xf>
    <xf numFmtId="0" fontId="22" fillId="2" borderId="94" xfId="0" applyFont="1" applyFill="1" applyBorder="1" applyAlignment="1">
      <alignment horizontal="center" vertical="center" wrapText="1"/>
    </xf>
    <xf numFmtId="0" fontId="22" fillId="2" borderId="95" xfId="0" applyFont="1" applyFill="1" applyBorder="1" applyAlignment="1">
      <alignment horizontal="center" vertical="center" wrapText="1"/>
    </xf>
    <xf numFmtId="164" fontId="22" fillId="0" borderId="96" xfId="0" applyNumberFormat="1" applyFont="1" applyBorder="1" applyAlignment="1">
      <alignment horizontal="center" vertical="center"/>
    </xf>
    <xf numFmtId="0" fontId="18" fillId="0" borderId="97" xfId="0" applyFont="1" applyBorder="1" applyAlignment="1">
      <alignment horizontal="center" vertical="center" wrapText="1"/>
    </xf>
    <xf numFmtId="0" fontId="20" fillId="0" borderId="23" xfId="0" applyFont="1" applyBorder="1"/>
    <xf numFmtId="14" fontId="19" fillId="3" borderId="80" xfId="0" applyNumberFormat="1" applyFont="1" applyFill="1" applyBorder="1" applyAlignment="1">
      <alignment horizontal="right" vertical="center"/>
    </xf>
    <xf numFmtId="164" fontId="23" fillId="8" borderId="87" xfId="0" applyNumberFormat="1" applyFont="1" applyFill="1" applyBorder="1" applyAlignment="1">
      <alignment horizontal="center" vertical="center"/>
    </xf>
    <xf numFmtId="164" fontId="22" fillId="2" borderId="84" xfId="0" applyNumberFormat="1" applyFont="1" applyFill="1" applyBorder="1" applyAlignment="1">
      <alignment horizontal="center" vertical="center"/>
    </xf>
    <xf numFmtId="164" fontId="22" fillId="2" borderId="99" xfId="0" applyNumberFormat="1" applyFont="1" applyFill="1" applyBorder="1" applyAlignment="1">
      <alignment horizontal="center" vertical="center"/>
    </xf>
    <xf numFmtId="0" fontId="18" fillId="0" borderId="100" xfId="0" applyFont="1" applyBorder="1" applyAlignment="1">
      <alignment horizontal="center" vertical="center" wrapText="1"/>
    </xf>
    <xf numFmtId="164" fontId="23" fillId="8" borderId="98" xfId="0" applyNumberFormat="1" applyFont="1" applyFill="1" applyBorder="1" applyAlignment="1">
      <alignment horizontal="center" vertical="center"/>
    </xf>
    <xf numFmtId="0" fontId="20" fillId="0" borderId="0" xfId="0" applyFont="1" applyAlignment="1"/>
    <xf numFmtId="0" fontId="15" fillId="0" borderId="0" xfId="0" applyFont="1" applyAlignment="1"/>
    <xf numFmtId="164" fontId="20" fillId="0" borderId="82" xfId="0" applyNumberFormat="1" applyFont="1" applyBorder="1"/>
    <xf numFmtId="0" fontId="28" fillId="0" borderId="79" xfId="0" applyFont="1" applyBorder="1"/>
    <xf numFmtId="171" fontId="37" fillId="5" borderId="61" xfId="0" applyNumberFormat="1" applyFont="1" applyFill="1" applyBorder="1" applyAlignment="1" applyProtection="1">
      <alignment horizontal="center" vertical="center"/>
      <protection locked="0"/>
    </xf>
    <xf numFmtId="1" fontId="42" fillId="5" borderId="62" xfId="0" applyNumberFormat="1" applyFont="1" applyFill="1" applyBorder="1" applyAlignment="1" applyProtection="1">
      <alignment horizontal="center" vertical="center"/>
      <protection locked="0"/>
    </xf>
    <xf numFmtId="0" fontId="44" fillId="0" borderId="0" xfId="0" applyFont="1"/>
    <xf numFmtId="0" fontId="1" fillId="0" borderId="63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26" fillId="0" borderId="84" xfId="0" applyFont="1" applyBorder="1"/>
    <xf numFmtId="0" fontId="26" fillId="0" borderId="0" xfId="0" applyFont="1" applyBorder="1" applyAlignment="1">
      <alignment horizontal="center"/>
    </xf>
    <xf numFmtId="0" fontId="20" fillId="0" borderId="101" xfId="0" applyFont="1" applyBorder="1"/>
    <xf numFmtId="0" fontId="22" fillId="0" borderId="102" xfId="0" applyFont="1" applyBorder="1" applyAlignment="1">
      <alignment horizontal="center" vertical="center" wrapText="1"/>
    </xf>
    <xf numFmtId="14" fontId="46" fillId="3" borderId="19" xfId="0" applyNumberFormat="1" applyFont="1" applyFill="1" applyBorder="1" applyAlignment="1">
      <alignment horizontal="right" vertical="center"/>
    </xf>
    <xf numFmtId="0" fontId="28" fillId="0" borderId="96" xfId="0" applyFont="1" applyBorder="1"/>
    <xf numFmtId="170" fontId="47" fillId="0" borderId="108" xfId="0" applyNumberFormat="1" applyFont="1" applyBorder="1" applyAlignment="1">
      <alignment horizontal="center" vertical="center"/>
    </xf>
    <xf numFmtId="0" fontId="47" fillId="0" borderId="109" xfId="0" applyFont="1" applyBorder="1" applyAlignment="1">
      <alignment horizontal="center" vertical="center"/>
    </xf>
    <xf numFmtId="170" fontId="47" fillId="0" borderId="110" xfId="0" applyNumberFormat="1" applyFont="1" applyBorder="1" applyAlignment="1">
      <alignment horizontal="center" vertical="center"/>
    </xf>
    <xf numFmtId="170" fontId="47" fillId="0" borderId="122" xfId="0" applyNumberFormat="1" applyFont="1" applyBorder="1" applyAlignment="1">
      <alignment horizontal="center" vertical="center"/>
    </xf>
    <xf numFmtId="170" fontId="47" fillId="0" borderId="123" xfId="0" applyNumberFormat="1" applyFont="1" applyBorder="1" applyAlignment="1">
      <alignment horizontal="center" vertical="center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vertical="center"/>
    </xf>
    <xf numFmtId="0" fontId="18" fillId="2" borderId="23" xfId="0" applyFont="1" applyFill="1" applyBorder="1" applyAlignment="1">
      <alignment vertical="center"/>
    </xf>
    <xf numFmtId="0" fontId="49" fillId="0" borderId="0" xfId="0" applyFont="1"/>
    <xf numFmtId="169" fontId="49" fillId="0" borderId="0" xfId="1" applyNumberFormat="1" applyFont="1"/>
    <xf numFmtId="0" fontId="49" fillId="0" borderId="0" xfId="0" applyFont="1" applyAlignment="1">
      <alignment vertical="center"/>
    </xf>
    <xf numFmtId="172" fontId="49" fillId="0" borderId="0" xfId="2" applyNumberFormat="1" applyFont="1"/>
    <xf numFmtId="0" fontId="47" fillId="11" borderId="127" xfId="0" applyFont="1" applyFill="1" applyBorder="1" applyAlignment="1">
      <alignment horizontal="center" vertical="center"/>
    </xf>
    <xf numFmtId="0" fontId="47" fillId="11" borderId="106" xfId="0" applyFont="1" applyFill="1" applyBorder="1" applyAlignment="1">
      <alignment horizontal="center" vertical="center"/>
    </xf>
    <xf numFmtId="0" fontId="47" fillId="11" borderId="128" xfId="0" applyFont="1" applyFill="1" applyBorder="1" applyAlignment="1">
      <alignment horizontal="center" vertical="center"/>
    </xf>
    <xf numFmtId="0" fontId="47" fillId="12" borderId="105" xfId="0" applyFont="1" applyFill="1" applyBorder="1" applyAlignment="1">
      <alignment horizontal="center" vertical="center"/>
    </xf>
    <xf numFmtId="0" fontId="47" fillId="12" borderId="106" xfId="0" applyFont="1" applyFill="1" applyBorder="1" applyAlignment="1">
      <alignment horizontal="center" vertical="center"/>
    </xf>
    <xf numFmtId="0" fontId="47" fillId="12" borderId="107" xfId="0" applyFont="1" applyFill="1" applyBorder="1" applyAlignment="1">
      <alignment horizontal="center" vertical="center"/>
    </xf>
    <xf numFmtId="169" fontId="47" fillId="13" borderId="114" xfId="1" applyNumberFormat="1" applyFont="1" applyFill="1" applyBorder="1" applyAlignment="1">
      <alignment horizontal="center" vertical="center"/>
    </xf>
    <xf numFmtId="0" fontId="47" fillId="13" borderId="106" xfId="0" applyFont="1" applyFill="1" applyBorder="1" applyAlignment="1">
      <alignment horizontal="center" vertical="center"/>
    </xf>
    <xf numFmtId="0" fontId="47" fillId="13" borderId="115" xfId="0" applyFont="1" applyFill="1" applyBorder="1" applyAlignment="1">
      <alignment horizontal="center" vertical="center"/>
    </xf>
    <xf numFmtId="0" fontId="47" fillId="14" borderId="121" xfId="0" applyFont="1" applyFill="1" applyBorder="1" applyAlignment="1">
      <alignment horizontal="center" vertical="center"/>
    </xf>
    <xf numFmtId="0" fontId="47" fillId="14" borderId="106" xfId="0" applyFont="1" applyFill="1" applyBorder="1" applyAlignment="1">
      <alignment horizontal="center" vertical="center"/>
    </xf>
    <xf numFmtId="170" fontId="47" fillId="14" borderId="123" xfId="0" applyNumberFormat="1" applyFont="1" applyFill="1" applyBorder="1" applyAlignment="1">
      <alignment horizontal="center" vertical="center"/>
    </xf>
    <xf numFmtId="170" fontId="47" fillId="11" borderId="129" xfId="0" applyNumberFormat="1" applyFont="1" applyFill="1" applyBorder="1" applyAlignment="1">
      <alignment horizontal="center" vertical="center"/>
    </xf>
    <xf numFmtId="0" fontId="47" fillId="11" borderId="109" xfId="0" applyFont="1" applyFill="1" applyBorder="1" applyAlignment="1">
      <alignment horizontal="center" vertical="center"/>
    </xf>
    <xf numFmtId="170" fontId="47" fillId="11" borderId="130" xfId="0" applyNumberFormat="1" applyFont="1" applyFill="1" applyBorder="1" applyAlignment="1">
      <alignment horizontal="center" vertical="center"/>
    </xf>
    <xf numFmtId="170" fontId="47" fillId="12" borderId="108" xfId="0" applyNumberFormat="1" applyFont="1" applyFill="1" applyBorder="1" applyAlignment="1">
      <alignment horizontal="center" vertical="center"/>
    </xf>
    <xf numFmtId="0" fontId="47" fillId="12" borderId="109" xfId="0" applyFont="1" applyFill="1" applyBorder="1" applyAlignment="1">
      <alignment horizontal="center" vertical="center"/>
    </xf>
    <xf numFmtId="170" fontId="47" fillId="12" borderId="110" xfId="0" applyNumberFormat="1" applyFont="1" applyFill="1" applyBorder="1" applyAlignment="1">
      <alignment horizontal="center" vertical="center"/>
    </xf>
    <xf numFmtId="170" fontId="47" fillId="13" borderId="116" xfId="0" applyNumberFormat="1" applyFont="1" applyFill="1" applyBorder="1" applyAlignment="1">
      <alignment horizontal="center" vertical="center"/>
    </xf>
    <xf numFmtId="0" fontId="47" fillId="13" borderId="109" xfId="0" applyFont="1" applyFill="1" applyBorder="1" applyAlignment="1">
      <alignment horizontal="center" vertical="center"/>
    </xf>
    <xf numFmtId="170" fontId="47" fillId="13" borderId="117" xfId="0" applyNumberFormat="1" applyFont="1" applyFill="1" applyBorder="1" applyAlignment="1">
      <alignment horizontal="center" vertical="center"/>
    </xf>
    <xf numFmtId="170" fontId="47" fillId="14" borderId="122" xfId="0" applyNumberFormat="1" applyFont="1" applyFill="1" applyBorder="1" applyAlignment="1">
      <alignment horizontal="center" vertical="center"/>
    </xf>
    <xf numFmtId="0" fontId="47" fillId="14" borderId="109" xfId="0" applyFont="1" applyFill="1" applyBorder="1" applyAlignment="1">
      <alignment horizontal="center" vertical="center"/>
    </xf>
    <xf numFmtId="170" fontId="47" fillId="0" borderId="129" xfId="0" applyNumberFormat="1" applyFont="1" applyBorder="1" applyAlignment="1">
      <alignment horizontal="center" vertical="center"/>
    </xf>
    <xf numFmtId="170" fontId="47" fillId="0" borderId="130" xfId="0" applyNumberFormat="1" applyFont="1" applyBorder="1" applyAlignment="1">
      <alignment horizontal="center" vertical="center"/>
    </xf>
    <xf numFmtId="170" fontId="47" fillId="11" borderId="131" xfId="0" applyNumberFormat="1" applyFont="1" applyFill="1" applyBorder="1" applyAlignment="1">
      <alignment horizontal="center" vertical="center"/>
    </xf>
    <xf numFmtId="0" fontId="47" fillId="11" borderId="132" xfId="0" applyFont="1" applyFill="1" applyBorder="1" applyAlignment="1">
      <alignment horizontal="center" vertical="center"/>
    </xf>
    <xf numFmtId="170" fontId="47" fillId="11" borderId="133" xfId="0" applyNumberFormat="1" applyFont="1" applyFill="1" applyBorder="1" applyAlignment="1">
      <alignment horizontal="center" vertical="center"/>
    </xf>
    <xf numFmtId="170" fontId="47" fillId="12" borderId="111" xfId="0" applyNumberFormat="1" applyFont="1" applyFill="1" applyBorder="1" applyAlignment="1">
      <alignment horizontal="center" vertical="center"/>
    </xf>
    <xf numFmtId="0" fontId="47" fillId="12" borderId="112" xfId="0" applyFont="1" applyFill="1" applyBorder="1" applyAlignment="1">
      <alignment horizontal="center" vertical="center"/>
    </xf>
    <xf numFmtId="170" fontId="47" fillId="12" borderId="113" xfId="0" applyNumberFormat="1" applyFont="1" applyFill="1" applyBorder="1" applyAlignment="1">
      <alignment horizontal="center" vertical="center"/>
    </xf>
    <xf numFmtId="170" fontId="47" fillId="13" borderId="118" xfId="0" applyNumberFormat="1" applyFont="1" applyFill="1" applyBorder="1" applyAlignment="1">
      <alignment horizontal="center" vertical="center"/>
    </xf>
    <xf numFmtId="0" fontId="47" fillId="13" borderId="119" xfId="0" applyFont="1" applyFill="1" applyBorder="1" applyAlignment="1">
      <alignment horizontal="center" vertical="center"/>
    </xf>
    <xf numFmtId="170" fontId="47" fillId="13" borderId="120" xfId="0" applyNumberFormat="1" applyFont="1" applyFill="1" applyBorder="1" applyAlignment="1">
      <alignment horizontal="center" vertical="center"/>
    </xf>
    <xf numFmtId="170" fontId="47" fillId="14" borderId="124" xfId="0" applyNumberFormat="1" applyFont="1" applyFill="1" applyBorder="1" applyAlignment="1">
      <alignment horizontal="center" vertical="center"/>
    </xf>
    <xf numFmtId="170" fontId="47" fillId="14" borderId="125" xfId="0" applyNumberFormat="1" applyFont="1" applyFill="1" applyBorder="1" applyAlignment="1">
      <alignment horizontal="center" vertical="center"/>
    </xf>
    <xf numFmtId="0" fontId="47" fillId="14" borderId="12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63" xfId="3" applyBorder="1" applyAlignment="1">
      <alignment horizontal="center" vertical="center" wrapText="1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vertical="center"/>
    </xf>
    <xf numFmtId="164" fontId="5" fillId="4" borderId="4" xfId="0" applyNumberFormat="1" applyFont="1" applyFill="1" applyBorder="1" applyAlignment="1">
      <alignment vertical="center"/>
    </xf>
    <xf numFmtId="0" fontId="22" fillId="2" borderId="139" xfId="0" applyFont="1" applyFill="1" applyBorder="1" applyAlignment="1">
      <alignment horizontal="center" vertical="center" wrapText="1"/>
    </xf>
    <xf numFmtId="0" fontId="27" fillId="9" borderId="92" xfId="0" applyFont="1" applyFill="1" applyBorder="1" applyAlignment="1">
      <alignment horizontal="center" vertical="center"/>
    </xf>
    <xf numFmtId="0" fontId="9" fillId="6" borderId="48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6" borderId="49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8" fillId="6" borderId="11" xfId="0" applyFont="1" applyFill="1" applyBorder="1" applyAlignment="1">
      <alignment horizontal="center" vertical="center" wrapText="1"/>
    </xf>
    <xf numFmtId="0" fontId="48" fillId="6" borderId="12" xfId="0" applyFont="1" applyFill="1" applyBorder="1" applyAlignment="1">
      <alignment horizontal="center" vertical="center" wrapText="1"/>
    </xf>
    <xf numFmtId="0" fontId="48" fillId="6" borderId="13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1" fontId="40" fillId="5" borderId="50" xfId="0" applyNumberFormat="1" applyFont="1" applyFill="1" applyBorder="1" applyAlignment="1" applyProtection="1">
      <alignment horizontal="center" vertical="center"/>
      <protection locked="0"/>
    </xf>
    <xf numFmtId="0" fontId="32" fillId="0" borderId="9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6" fillId="3" borderId="24" xfId="0" applyFont="1" applyFill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63" xfId="3" applyFont="1" applyBorder="1" applyAlignment="1">
      <alignment horizontal="left" vertical="top" wrapText="1"/>
    </xf>
    <xf numFmtId="0" fontId="1" fillId="0" borderId="63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/>
    </xf>
    <xf numFmtId="0" fontId="11" fillId="0" borderId="31" xfId="0" applyFont="1" applyBorder="1" applyAlignment="1">
      <alignment horizontal="left" vertical="center"/>
    </xf>
    <xf numFmtId="43" fontId="2" fillId="0" borderId="31" xfId="1" applyFont="1" applyBorder="1" applyAlignment="1">
      <alignment horizontal="right" vertical="center"/>
    </xf>
    <xf numFmtId="43" fontId="2" fillId="0" borderId="32" xfId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43" fontId="2" fillId="0" borderId="31" xfId="1" applyFont="1" applyBorder="1" applyAlignment="1">
      <alignment horizontal="right" vertical="top"/>
    </xf>
    <xf numFmtId="43" fontId="2" fillId="0" borderId="32" xfId="1" applyFont="1" applyBorder="1" applyAlignment="1">
      <alignment horizontal="right" vertical="top"/>
    </xf>
    <xf numFmtId="0" fontId="2" fillId="0" borderId="26" xfId="0" applyNumberFormat="1" applyFont="1" applyBorder="1" applyAlignment="1">
      <alignment horizontal="left" vertical="center" wrapText="1"/>
    </xf>
    <xf numFmtId="0" fontId="2" fillId="0" borderId="25" xfId="0" applyNumberFormat="1" applyFont="1" applyBorder="1" applyAlignment="1">
      <alignment horizontal="left" vertical="center" wrapText="1"/>
    </xf>
    <xf numFmtId="0" fontId="2" fillId="0" borderId="27" xfId="0" applyNumberFormat="1" applyFont="1" applyBorder="1" applyAlignment="1">
      <alignment horizontal="left" vertical="center" wrapText="1"/>
    </xf>
    <xf numFmtId="0" fontId="2" fillId="0" borderId="28" xfId="0" applyNumberFormat="1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left" vertical="center" wrapText="1"/>
    </xf>
    <xf numFmtId="0" fontId="2" fillId="0" borderId="29" xfId="0" applyNumberFormat="1" applyFont="1" applyBorder="1" applyAlignment="1">
      <alignment horizontal="left" vertical="center" wrapText="1"/>
    </xf>
    <xf numFmtId="43" fontId="11" fillId="0" borderId="31" xfId="1" applyFont="1" applyBorder="1" applyAlignment="1">
      <alignment horizontal="center" vertical="center"/>
    </xf>
    <xf numFmtId="43" fontId="11" fillId="0" borderId="32" xfId="1" applyFont="1" applyBorder="1" applyAlignment="1">
      <alignment horizontal="center" vertical="center"/>
    </xf>
    <xf numFmtId="43" fontId="2" fillId="0" borderId="9" xfId="1" applyFont="1" applyBorder="1" applyAlignment="1">
      <alignment horizontal="right" vertical="center"/>
    </xf>
    <xf numFmtId="43" fontId="2" fillId="0" borderId="10" xfId="1" applyFont="1" applyBorder="1" applyAlignment="1">
      <alignment horizontal="right" vertical="center"/>
    </xf>
    <xf numFmtId="43" fontId="2" fillId="0" borderId="9" xfId="1" applyFont="1" applyBorder="1" applyAlignment="1">
      <alignment horizontal="center" vertical="center"/>
    </xf>
    <xf numFmtId="43" fontId="2" fillId="0" borderId="10" xfId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" fontId="40" fillId="5" borderId="69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1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0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59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0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58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2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3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4" xfId="0" applyNumberFormat="1" applyFont="1" applyFill="1" applyBorder="1" applyAlignment="1" applyProtection="1">
      <alignment horizontal="center" vertical="center" wrapText="1"/>
      <protection locked="0"/>
    </xf>
    <xf numFmtId="1" fontId="37" fillId="5" borderId="66" xfId="0" applyNumberFormat="1" applyFont="1" applyFill="1" applyBorder="1" applyAlignment="1" applyProtection="1">
      <alignment horizontal="center" vertical="center"/>
      <protection locked="0"/>
    </xf>
    <xf numFmtId="1" fontId="37" fillId="5" borderId="67" xfId="0" applyNumberFormat="1" applyFont="1" applyFill="1" applyBorder="1" applyAlignment="1" applyProtection="1">
      <alignment horizontal="center" vertical="center"/>
      <protection locked="0"/>
    </xf>
    <xf numFmtId="1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37" fillId="5" borderId="69" xfId="0" applyNumberFormat="1" applyFont="1" applyFill="1" applyBorder="1" applyAlignment="1" applyProtection="1">
      <alignment horizontal="center" vertical="center"/>
      <protection locked="0"/>
    </xf>
    <xf numFmtId="14" fontId="37" fillId="5" borderId="70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37" fillId="5" borderId="75" xfId="0" applyNumberFormat="1" applyFont="1" applyFill="1" applyBorder="1" applyAlignment="1" applyProtection="1">
      <alignment horizontal="center" vertical="center" wrapText="1"/>
      <protection locked="0"/>
    </xf>
    <xf numFmtId="0" fontId="37" fillId="5" borderId="76" xfId="0" applyNumberFormat="1" applyFont="1" applyFill="1" applyBorder="1" applyAlignment="1" applyProtection="1">
      <alignment horizontal="center" vertical="center" wrapText="1"/>
      <protection locked="0"/>
    </xf>
    <xf numFmtId="0" fontId="37" fillId="5" borderId="64" xfId="0" applyFont="1" applyFill="1" applyBorder="1" applyAlignment="1" applyProtection="1">
      <alignment horizontal="center" vertical="center"/>
      <protection locked="0"/>
    </xf>
    <xf numFmtId="0" fontId="37" fillId="5" borderId="65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1" fontId="11" fillId="6" borderId="11" xfId="0" applyNumberFormat="1" applyFont="1" applyFill="1" applyBorder="1" applyAlignment="1">
      <alignment horizontal="center" vertical="center" wrapText="1"/>
    </xf>
    <xf numFmtId="164" fontId="12" fillId="0" borderId="53" xfId="0" applyNumberFormat="1" applyFont="1" applyBorder="1" applyAlignment="1">
      <alignment horizontal="center" vertical="center"/>
    </xf>
    <xf numFmtId="164" fontId="12" fillId="0" borderId="20" xfId="0" applyNumberFormat="1" applyFont="1" applyBorder="1" applyAlignment="1">
      <alignment horizontal="center" vertical="center"/>
    </xf>
    <xf numFmtId="164" fontId="12" fillId="0" borderId="54" xfId="0" applyNumberFormat="1" applyFont="1" applyBorder="1" applyAlignment="1">
      <alignment horizontal="center" vertical="center"/>
    </xf>
    <xf numFmtId="164" fontId="12" fillId="0" borderId="55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164" fontId="12" fillId="0" borderId="15" xfId="0" applyNumberFormat="1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 wrapText="1"/>
    </xf>
    <xf numFmtId="1" fontId="11" fillId="6" borderId="50" xfId="0" applyNumberFormat="1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9" fillId="6" borderId="44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0" fontId="35" fillId="6" borderId="38" xfId="0" applyFont="1" applyFill="1" applyBorder="1" applyAlignment="1">
      <alignment horizontal="center" vertical="center" textRotation="90" wrapText="1"/>
    </xf>
    <xf numFmtId="0" fontId="35" fillId="6" borderId="44" xfId="0" applyFont="1" applyFill="1" applyBorder="1" applyAlignment="1">
      <alignment horizontal="center" vertical="center" textRotation="90" wrapText="1"/>
    </xf>
    <xf numFmtId="0" fontId="35" fillId="6" borderId="39" xfId="0" applyFont="1" applyFill="1" applyBorder="1" applyAlignment="1">
      <alignment horizontal="center" vertical="center" textRotation="90" wrapText="1"/>
    </xf>
    <xf numFmtId="0" fontId="39" fillId="3" borderId="0" xfId="0" applyFont="1" applyFill="1" applyAlignment="1">
      <alignment horizontal="left" vertical="center" wrapText="1"/>
    </xf>
    <xf numFmtId="0" fontId="35" fillId="6" borderId="41" xfId="0" applyFont="1" applyFill="1" applyBorder="1" applyAlignment="1">
      <alignment horizontal="center" vertical="center" textRotation="90" wrapText="1"/>
    </xf>
    <xf numFmtId="0" fontId="35" fillId="6" borderId="42" xfId="0" applyFont="1" applyFill="1" applyBorder="1" applyAlignment="1">
      <alignment horizontal="center" vertical="center" textRotation="90" wrapText="1"/>
    </xf>
    <xf numFmtId="0" fontId="35" fillId="6" borderId="43" xfId="0" applyFont="1" applyFill="1" applyBorder="1" applyAlignment="1">
      <alignment horizontal="center" vertical="center" textRotation="90" wrapText="1"/>
    </xf>
    <xf numFmtId="164" fontId="12" fillId="2" borderId="2" xfId="0" applyNumberFormat="1" applyFont="1" applyFill="1" applyBorder="1" applyAlignment="1">
      <alignment horizontal="center" vertical="center"/>
    </xf>
    <xf numFmtId="164" fontId="12" fillId="2" borderId="4" xfId="0" applyNumberFormat="1" applyFont="1" applyFill="1" applyBorder="1" applyAlignment="1">
      <alignment horizontal="center" vertical="center"/>
    </xf>
    <xf numFmtId="164" fontId="12" fillId="2" borderId="3" xfId="0" applyNumberFormat="1" applyFont="1" applyFill="1" applyBorder="1" applyAlignment="1">
      <alignment horizontal="center" vertical="center"/>
    </xf>
    <xf numFmtId="164" fontId="12" fillId="2" borderId="45" xfId="0" applyNumberFormat="1" applyFont="1" applyFill="1" applyBorder="1" applyAlignment="1">
      <alignment horizontal="center" vertical="center"/>
    </xf>
    <xf numFmtId="164" fontId="12" fillId="2" borderId="46" xfId="0" applyNumberFormat="1" applyFont="1" applyFill="1" applyBorder="1" applyAlignment="1">
      <alignment horizontal="center" vertical="center"/>
    </xf>
    <xf numFmtId="164" fontId="12" fillId="2" borderId="47" xfId="0" applyNumberFormat="1" applyFont="1" applyFill="1" applyBorder="1" applyAlignment="1">
      <alignment horizontal="center" vertical="center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33" fillId="6" borderId="11" xfId="0" applyFont="1" applyFill="1" applyBorder="1" applyAlignment="1">
      <alignment horizontal="center" vertical="center" wrapText="1"/>
    </xf>
    <xf numFmtId="0" fontId="33" fillId="6" borderId="12" xfId="0" applyFont="1" applyFill="1" applyBorder="1" applyAlignment="1">
      <alignment horizontal="center" vertical="center" wrapText="1"/>
    </xf>
    <xf numFmtId="0" fontId="33" fillId="6" borderId="13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164" fontId="12" fillId="7" borderId="2" xfId="0" applyNumberFormat="1" applyFont="1" applyFill="1" applyBorder="1" applyAlignment="1">
      <alignment horizontal="center" vertical="center"/>
    </xf>
    <xf numFmtId="164" fontId="12" fillId="7" borderId="3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167" fontId="13" fillId="2" borderId="2" xfId="0" applyNumberFormat="1" applyFont="1" applyFill="1" applyBorder="1" applyAlignment="1">
      <alignment horizontal="center" vertical="center"/>
    </xf>
    <xf numFmtId="167" fontId="13" fillId="2" borderId="3" xfId="0" applyNumberFormat="1" applyFont="1" applyFill="1" applyBorder="1" applyAlignment="1">
      <alignment horizontal="center" vertical="center"/>
    </xf>
    <xf numFmtId="167" fontId="13" fillId="2" borderId="4" xfId="0" applyNumberFormat="1" applyFont="1" applyFill="1" applyBorder="1" applyAlignment="1">
      <alignment horizontal="center" vertical="center"/>
    </xf>
    <xf numFmtId="167" fontId="29" fillId="2" borderId="2" xfId="0" quotePrefix="1" applyNumberFormat="1" applyFont="1" applyFill="1" applyBorder="1" applyAlignment="1">
      <alignment horizontal="center" vertical="center"/>
    </xf>
    <xf numFmtId="167" fontId="29" fillId="2" borderId="4" xfId="0" applyNumberFormat="1" applyFont="1" applyFill="1" applyBorder="1" applyAlignment="1">
      <alignment horizontal="center" vertical="center"/>
    </xf>
    <xf numFmtId="167" fontId="29" fillId="2" borderId="3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27" fillId="9" borderId="134" xfId="0" applyFont="1" applyFill="1" applyBorder="1" applyAlignment="1">
      <alignment horizontal="center" vertical="center" wrapText="1"/>
    </xf>
    <xf numFmtId="0" fontId="27" fillId="9" borderId="0" xfId="0" applyFont="1" applyFill="1" applyBorder="1" applyAlignment="1">
      <alignment horizontal="center" vertical="center" wrapText="1"/>
    </xf>
    <xf numFmtId="0" fontId="22" fillId="2" borderId="137" xfId="0" applyFont="1" applyFill="1" applyBorder="1" applyAlignment="1">
      <alignment horizontal="center" vertical="center" wrapText="1"/>
    </xf>
    <xf numFmtId="0" fontId="22" fillId="2" borderId="138" xfId="0" applyFont="1" applyFill="1" applyBorder="1" applyAlignment="1">
      <alignment horizontal="center" vertical="center" wrapText="1"/>
    </xf>
    <xf numFmtId="0" fontId="17" fillId="9" borderId="140" xfId="0" applyFont="1" applyFill="1" applyBorder="1" applyAlignment="1">
      <alignment horizontal="center" vertical="center" wrapText="1"/>
    </xf>
    <xf numFmtId="0" fontId="17" fillId="9" borderId="0" xfId="0" applyFont="1" applyFill="1" applyBorder="1" applyAlignment="1">
      <alignment horizontal="center" vertical="center" wrapText="1"/>
    </xf>
    <xf numFmtId="0" fontId="27" fillId="9" borderId="141" xfId="0" applyFont="1" applyFill="1" applyBorder="1" applyAlignment="1">
      <alignment horizontal="center" vertical="center"/>
    </xf>
    <xf numFmtId="0" fontId="27" fillId="9" borderId="142" xfId="0" applyFont="1" applyFill="1" applyBorder="1" applyAlignment="1">
      <alignment horizontal="center" vertical="center"/>
    </xf>
    <xf numFmtId="0" fontId="22" fillId="2" borderId="139" xfId="0" applyFont="1" applyFill="1" applyBorder="1" applyAlignment="1">
      <alignment horizontal="center" vertical="center" wrapText="1"/>
    </xf>
    <xf numFmtId="0" fontId="22" fillId="2" borderId="135" xfId="0" applyFont="1" applyFill="1" applyBorder="1" applyAlignment="1">
      <alignment horizontal="center" vertical="center" wrapText="1"/>
    </xf>
    <xf numFmtId="0" fontId="22" fillId="2" borderId="136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27" fillId="9" borderId="104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81" xfId="0" applyFont="1" applyFill="1" applyBorder="1" applyAlignment="1">
      <alignment horizontal="center" vertical="center" wrapText="1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  <xf numFmtId="0" fontId="17" fillId="9" borderId="16" xfId="0" applyFont="1" applyFill="1" applyBorder="1" applyAlignment="1">
      <alignment horizontal="center" vertical="center" wrapText="1"/>
    </xf>
    <xf numFmtId="0" fontId="17" fillId="9" borderId="17" xfId="0" applyFont="1" applyFill="1" applyBorder="1" applyAlignment="1">
      <alignment horizontal="center" vertical="center" wrapText="1"/>
    </xf>
    <xf numFmtId="0" fontId="17" fillId="9" borderId="18" xfId="0" applyFont="1" applyFill="1" applyBorder="1" applyAlignment="1">
      <alignment horizontal="center" vertical="center" wrapText="1"/>
    </xf>
    <xf numFmtId="0" fontId="27" fillId="9" borderId="103" xfId="0" applyFont="1" applyFill="1" applyBorder="1" applyAlignment="1">
      <alignment horizontal="center" vertical="center"/>
    </xf>
    <xf numFmtId="0" fontId="27" fillId="9" borderId="79" xfId="0" applyFont="1" applyFill="1" applyBorder="1" applyAlignment="1">
      <alignment horizontal="center" vertical="center"/>
    </xf>
  </cellXfs>
  <cellStyles count="4">
    <cellStyle name="Hyperlink" xfId="3" builtinId="8"/>
    <cellStyle name="Komma" xfId="1" builtinId="3"/>
    <cellStyle name="Procent" xfId="2" builtinId="5"/>
    <cellStyle name="Standaard" xfId="0" builtinId="0"/>
  </cellStyles>
  <dxfs count="31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C4391D"/>
      <color rgb="FFFBFAFA"/>
      <color rgb="FF2C92B3"/>
      <color rgb="FFFCC931"/>
      <color rgb="FFDB8877"/>
      <color rgb="FF6BB2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ijn%20Drive\Lavinia_Business\Finance\Boekingsadministratie\Boekingsoverzicht%202025.xlsx" TargetMode="External"/><Relationship Id="rId1" Type="http://schemas.openxmlformats.org/officeDocument/2006/relationships/externalLinkPath" Target="/Mijn%20Drive/Lavinia_Business/Finance/Boekingsadministratie/Boekingsoverzicht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Communicatie\Vertaaldatabank\Vertaling%20labels%20&amp;%20tabellen.xlsx" TargetMode="External"/><Relationship Id="rId1" Type="http://schemas.openxmlformats.org/officeDocument/2006/relationships/externalLinkPath" Target="file:///L:\Communicatie\Vertaaldatabank\Vertaling%20labels%20&amp;%20tabellen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Mijn%20Drive\Lavinia_Business\Communicatie\Vertaaldatabank\Vertaling%20labels%20&amp;%20tabellen.xlsx" TargetMode="External"/><Relationship Id="rId1" Type="http://schemas.openxmlformats.org/officeDocument/2006/relationships/externalLinkPath" Target="/Mijn%20Drive/Lavinia_Business/Communicatie/Vertaaldatabank/Vertaling%20labels%20&amp;%20tabellen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Mijn%20Drive\Communicatie\Vertaaldatabank\Vertaling%20labels%20&amp;%20tabellen.xlsx" TargetMode="External"/><Relationship Id="rId1" Type="http://schemas.openxmlformats.org/officeDocument/2006/relationships/externalLinkPath" Target="file:///L:\Mijn%20Drive\Communicatie\Vertaaldatabank\Vertaling%20labels%20&amp;%20tabell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us"/>
      <sheetName val="Niet-kook"/>
      <sheetName val="Annuleringen"/>
      <sheetName val="RRpt VK op schema 26"/>
      <sheetName val="RRpt VK op schema 25"/>
      <sheetName val="Tabellen"/>
      <sheetName val="Prijsbepaling"/>
      <sheetName val="Wedstrijd"/>
    </sheetNames>
    <sheetDataSet>
      <sheetData sheetId="0">
        <row r="157">
          <cell r="CO157">
            <v>34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ATE_TABLES"/>
      <sheetName val="TRANSLATE_FIELDS"/>
      <sheetName val="Talen"/>
      <sheetName val="Documenten"/>
      <sheetName val="Labels"/>
      <sheetName val="ENTRY"/>
      <sheetName val="Tabellen"/>
    </sheetNames>
    <sheetDataSet>
      <sheetData sheetId="0" refreshError="1"/>
      <sheetData sheetId="1" refreshError="1"/>
      <sheetData sheetId="2"/>
      <sheetData sheetId="3">
        <row r="4">
          <cell r="A4" t="str">
            <v>Prijsindicator</v>
          </cell>
          <cell r="B4" t="str">
            <v>Prijsindicator</v>
          </cell>
          <cell r="C4" t="str">
            <v>Price Indicator</v>
          </cell>
        </row>
      </sheetData>
      <sheetData sheetId="4">
        <row r="2">
          <cell r="B2" t="str">
            <v>NED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len"/>
      <sheetName val="Documenten"/>
      <sheetName val="Labels"/>
      <sheetName val="Vaste labels"/>
      <sheetName val="OLD_TRANSLATE_FIELDS"/>
      <sheetName val="OLD_TRANSLATE_TABLES"/>
    </sheetNames>
    <sheetDataSet>
      <sheetData sheetId="0">
        <row r="2">
          <cell r="A2" t="str">
            <v>DEU</v>
          </cell>
          <cell r="B2" t="str">
            <v>Deutsch</v>
          </cell>
          <cell r="C2">
            <v>5</v>
          </cell>
        </row>
        <row r="3">
          <cell r="A3" t="str">
            <v>ENG</v>
          </cell>
          <cell r="B3" t="str">
            <v>English</v>
          </cell>
          <cell r="C3">
            <v>2</v>
          </cell>
        </row>
        <row r="4">
          <cell r="A4" t="str">
            <v>ESP</v>
          </cell>
          <cell r="B4" t="str">
            <v>Español-Castellano</v>
          </cell>
          <cell r="C4">
            <v>3</v>
          </cell>
        </row>
        <row r="5">
          <cell r="A5" t="str">
            <v>FRA</v>
          </cell>
          <cell r="B5" t="str">
            <v>Français</v>
          </cell>
          <cell r="C5">
            <v>4</v>
          </cell>
        </row>
        <row r="6">
          <cell r="A6" t="str">
            <v>NED</v>
          </cell>
          <cell r="B6" t="str">
            <v>Nederlands</v>
          </cell>
          <cell r="C6">
            <v>1</v>
          </cell>
        </row>
      </sheetData>
      <sheetData sheetId="1"/>
      <sheetData sheetId="2">
        <row r="5">
          <cell r="A5"/>
          <cell r="B5"/>
          <cell r="C5"/>
          <cell r="D5"/>
          <cell r="E5"/>
          <cell r="F5"/>
        </row>
        <row r="6">
          <cell r="A6"/>
          <cell r="B6"/>
          <cell r="C6"/>
          <cell r="D6"/>
          <cell r="E6"/>
          <cell r="F6"/>
        </row>
        <row r="7">
          <cell r="A7"/>
          <cell r="B7"/>
          <cell r="C7"/>
          <cell r="D7"/>
          <cell r="E7"/>
          <cell r="F7"/>
        </row>
        <row r="8">
          <cell r="A8"/>
          <cell r="B8"/>
          <cell r="C8"/>
          <cell r="D8"/>
          <cell r="E8"/>
          <cell r="F8"/>
        </row>
        <row r="9">
          <cell r="A9" t="str">
            <v>LABEL</v>
          </cell>
          <cell r="B9" t="str">
            <v>TAAL</v>
          </cell>
          <cell r="C9"/>
          <cell r="D9"/>
          <cell r="E9"/>
          <cell r="F9"/>
        </row>
        <row r="10">
          <cell r="A10" t="str">
            <v>prijsindicator</v>
          </cell>
          <cell r="B10" t="str">
            <v>Prijs indicator</v>
          </cell>
          <cell r="C10" t="str">
            <v>Price Simulator</v>
          </cell>
          <cell r="D10" t="str">
            <v>Simulador de precios</v>
          </cell>
          <cell r="E10" t="str">
            <v>Simulateur de tarifs</v>
          </cell>
          <cell r="F10" t="str">
            <v>Preis-Simulator</v>
          </cell>
        </row>
        <row r="11">
          <cell r="A11" t="str">
            <v>gasten</v>
          </cell>
          <cell r="B11" t="str">
            <v>gasten</v>
          </cell>
          <cell r="C11" t="str">
            <v>guests</v>
          </cell>
          <cell r="D11" t="str">
            <v>invitados</v>
          </cell>
          <cell r="E11" t="str">
            <v>invités</v>
          </cell>
          <cell r="F11" t="str">
            <v>Gäste</v>
          </cell>
        </row>
        <row r="12">
          <cell r="A12" t="str">
            <v>geldigtem</v>
          </cell>
          <cell r="B12" t="str">
            <v>Geldig t.e.m.</v>
          </cell>
          <cell r="C12" t="str">
            <v>Valid until</v>
          </cell>
          <cell r="D12" t="str">
            <v>Válido hasta</v>
          </cell>
          <cell r="E12" t="str">
            <v>Valable jusqu'à</v>
          </cell>
          <cell r="F12" t="str">
            <v>Gültig bis</v>
          </cell>
        </row>
        <row r="13">
          <cell r="A13" t="str">
            <v>jouwKeuze</v>
          </cell>
          <cell r="B13" t="str">
            <v>Jouw keuze</v>
          </cell>
          <cell r="C13" t="str">
            <v>Your choice</v>
          </cell>
          <cell r="D13" t="str">
            <v>Tu elección</v>
          </cell>
          <cell r="E13" t="str">
            <v>Votre choix</v>
          </cell>
          <cell r="F13" t="str">
            <v>Ihre Wahl</v>
          </cell>
        </row>
        <row r="14">
          <cell r="A14" t="str">
            <v>Zomer</v>
          </cell>
          <cell r="B14" t="str">
            <v>Zomer</v>
          </cell>
          <cell r="C14" t="str">
            <v>Summer</v>
          </cell>
          <cell r="D14" t="str">
            <v>Verano</v>
          </cell>
          <cell r="E14" t="str">
            <v>l'été</v>
          </cell>
          <cell r="F14" t="str">
            <v>Sommer</v>
          </cell>
        </row>
        <row r="15">
          <cell r="A15" t="str">
            <v>OnsAanbod</v>
          </cell>
          <cell r="B15" t="str">
            <v>Ons aanbod</v>
          </cell>
          <cell r="C15" t="str">
            <v>Our offer</v>
          </cell>
          <cell r="D15" t="str">
            <v>Nuestra oferta</v>
          </cell>
          <cell r="E15" t="str">
            <v>Notre offre</v>
          </cell>
          <cell r="F15" t="str">
            <v>Unser Angebot</v>
          </cell>
        </row>
        <row r="16">
          <cell r="A16" t="str">
            <v>DatumAank</v>
          </cell>
          <cell r="B16" t="str">
            <v>Datum aankomst</v>
          </cell>
          <cell r="C16" t="str">
            <v>Arrival date</v>
          </cell>
          <cell r="D16" t="str">
            <v>Fecha de llegada</v>
          </cell>
          <cell r="E16" t="str">
            <v>Date d'arrivée</v>
          </cell>
          <cell r="F16" t="str">
            <v>Datum der Ankunft</v>
          </cell>
        </row>
        <row r="17">
          <cell r="A17" t="str">
            <v>DatumVert</v>
          </cell>
          <cell r="B17" t="str">
            <v>Datum vertrek</v>
          </cell>
          <cell r="C17" t="str">
            <v>Date of departure</v>
          </cell>
          <cell r="D17" t="str">
            <v>Fecha de salida</v>
          </cell>
          <cell r="E17" t="str">
            <v>Date de départ</v>
          </cell>
          <cell r="F17" t="str">
            <v>Datum der Abreise</v>
          </cell>
        </row>
        <row r="18">
          <cell r="A18" t="str">
            <v>AantPers</v>
          </cell>
          <cell r="B18" t="str">
            <v>Aantal personen</v>
          </cell>
          <cell r="C18" t="str">
            <v>Number of persons</v>
          </cell>
          <cell r="D18" t="str">
            <v>Número de personas</v>
          </cell>
          <cell r="E18" t="str">
            <v>Nombre de personnes</v>
          </cell>
          <cell r="F18" t="str">
            <v>Anzahl der Personen</v>
          </cell>
        </row>
        <row r="19">
          <cell r="A19" t="str">
            <v>Accommodatie</v>
          </cell>
          <cell r="B19" t="str">
            <v>Accommodatie</v>
          </cell>
          <cell r="C19" t="str">
            <v>Accommodation</v>
          </cell>
          <cell r="D19" t="str">
            <v>Alojamiento</v>
          </cell>
          <cell r="E19" t="str">
            <v>Hébergement</v>
          </cell>
          <cell r="F19" t="str">
            <v>Unterkunft</v>
          </cell>
        </row>
        <row r="20">
          <cell r="A20" t="str">
            <v>2deSlaap</v>
          </cell>
          <cell r="B20" t="str">
            <v>Extra slaap-/badkamer</v>
          </cell>
          <cell r="C20" t="str">
            <v>Additional bed-bathroom</v>
          </cell>
          <cell r="D20" t="str">
            <v>Cama-baño adicional</v>
          </cell>
          <cell r="E20" t="str">
            <v>Chambre/salle de bain supplémentaire</v>
          </cell>
          <cell r="F20" t="str">
            <v>Zusätzliches Bett-Badezimmer</v>
          </cell>
        </row>
        <row r="21">
          <cell r="A21" t="str">
            <v>KortingVast</v>
          </cell>
          <cell r="B21" t="str">
            <v>Korting</v>
          </cell>
          <cell r="C21" t="str">
            <v>Discount</v>
          </cell>
          <cell r="D21" t="str">
            <v>Descuento</v>
          </cell>
          <cell r="E21" t="str">
            <v>Remise</v>
          </cell>
          <cell r="F21" t="str">
            <v>Ermäßigung</v>
          </cell>
        </row>
        <row r="22">
          <cell r="A22" t="str">
            <v>Fidelity15</v>
          </cell>
          <cell r="B22" t="str">
            <v>Getrouwheids korting 15%</v>
          </cell>
          <cell r="C22" t="str">
            <v>Fidelity Discount 15</v>
          </cell>
          <cell r="D22" t="str">
            <v>Fidelidad Descuento 15</v>
          </cell>
          <cell r="E22" t="str">
            <v>Remise de fidélité 15</v>
          </cell>
          <cell r="F22" t="str">
            <v>Treuerabatt 15</v>
          </cell>
        </row>
        <row r="23">
          <cell r="A23" t="str">
            <v>Fidelity10</v>
          </cell>
          <cell r="B23" t="str">
            <v>Getrouwheids korting 10%</v>
          </cell>
          <cell r="C23" t="str">
            <v>Fidelity Discount 10</v>
          </cell>
          <cell r="D23" t="str">
            <v>Fidelidad Descuento 10</v>
          </cell>
          <cell r="E23" t="str">
            <v>Remise de fidélité 10</v>
          </cell>
          <cell r="F23" t="str">
            <v>Treuerabatt 10</v>
          </cell>
        </row>
        <row r="24">
          <cell r="A24" t="str">
            <v>Fidelity5</v>
          </cell>
          <cell r="B24" t="str">
            <v>Getrouwheids korting 5%</v>
          </cell>
          <cell r="C24" t="str">
            <v>Fidelity Discount 5</v>
          </cell>
          <cell r="D24" t="str">
            <v>Descuento por fidelidad 5</v>
          </cell>
          <cell r="E24" t="str">
            <v>Remise de fidélité 5</v>
          </cell>
          <cell r="F24" t="str">
            <v>Treuerabatt 5</v>
          </cell>
        </row>
        <row r="25">
          <cell r="A25" t="str">
            <v>EarlyBird5</v>
          </cell>
          <cell r="B25" t="str">
            <v>Vroegboek korting 5%</v>
          </cell>
          <cell r="C25" t="str">
            <v>Early Bird Discount 5</v>
          </cell>
          <cell r="D25" t="str">
            <v>Descuento por reserva anticipada 5</v>
          </cell>
          <cell r="E25" t="str">
            <v>Remise pour réservation anticipée 5</v>
          </cell>
          <cell r="F25" t="str">
            <v>Frühbucherrabatt 5</v>
          </cell>
        </row>
        <row r="26">
          <cell r="A26" t="str">
            <v>HolidayFair10</v>
          </cell>
          <cell r="B26" t="str">
            <v>Vakantiebeurs korting 10%</v>
          </cell>
          <cell r="C26" t="str">
            <v>Holiday Fair Discount 10</v>
          </cell>
          <cell r="D26" t="str">
            <v>Feria de vacaciones Descuento 10</v>
          </cell>
          <cell r="E26" t="str">
            <v>Remise sur le salon des vacances 10</v>
          </cell>
          <cell r="F26" t="str">
            <v>Ferienmesse-Rabatt 10</v>
          </cell>
        </row>
        <row r="27">
          <cell r="A27" t="str">
            <v>Fidelity15b</v>
          </cell>
          <cell r="B27" t="str">
            <v>Korting voor wie op vakantie bij Lavinia zijn volgende vakantie boekt en deze beleeft uiterlijk in het volgende seizoen</v>
          </cell>
          <cell r="C27" t="str">
            <v>Discount for those who book their next holiday at Lavinia, and experience it at the latest in the next season</v>
          </cell>
          <cell r="D27" t="str">
            <v>Descuento para quienes reserven sus próximas vacaciones en Lavinia, y las vivan como muy tarde en la siguiente temporada</v>
          </cell>
          <cell r="E27" t="str">
            <v>Réduction pour ceux qui réservent leurs prochaines vacances chez Lavinia et les passent au plus tard la saison suivante.</v>
          </cell>
          <cell r="F27" t="str">
            <v>Rabatt für diejenigen, die ihren nächsten Urlaub bei Lavinia buchen und ihn spätestens in der nächsten Saison erleben</v>
          </cell>
        </row>
        <row r="28">
          <cell r="A28" t="str">
            <v>Fidelity10b</v>
          </cell>
          <cell r="B28" t="str">
            <v>Korting voor wie binnen de 3 maanden na zijn vakantie bij Lavinia zijn volgende vakantie boekt en deze beleeft uiterlijk in het volgende seizoen</v>
          </cell>
          <cell r="C28" t="str">
            <v>Discount for those who book their next holiday with Lavinia within 3 months after their holiday, and experience it at the latest in the next season</v>
          </cell>
          <cell r="D28" t="str">
            <v>Descuento para aquellos que reserven sus próximas vacaciones en Lavinia en los 3 meses posteriores a sus vacaciones y las disfruten como muy tarde en la próxima temporada.</v>
          </cell>
          <cell r="E28" t="str">
            <v>Réduction pour ceux qui réservent leurs prochaines vacances chez Lavinia dans les 3 mois suivant leurs vacances et qui restent au plus tard la saison suivante.</v>
          </cell>
          <cell r="F28" t="str">
            <v>Rabatt für diejenigen, die ihren nächsten Urlaub bei Lavinia innerhalb von 3 Monaten nach ihrem Urlaub buchen und ihn spätestens in der nächsten Saison erleben</v>
          </cell>
        </row>
        <row r="29">
          <cell r="A29" t="str">
            <v>Fidelity5b</v>
          </cell>
          <cell r="B29" t="str">
            <v>Korting voor wie binnen de 12 maanden na zijn vakantie bij Lavinia zijn volgende vakantie boekt en deze beleeft uiterlijk in het volgende seizoen</v>
          </cell>
          <cell r="C29" t="str">
            <v>Discount for those who book their next holiday with Lavinia within 12 months after their holiday, and experience it at the latest in the next season</v>
          </cell>
          <cell r="D29" t="str">
            <v>Descuento para aquellos que reserven sus próximas vacaciones con Lavinia en los 12 meses posteriores a sus vacaciones y las disfruten como muy tarde en la próxima temporada.</v>
          </cell>
          <cell r="E29" t="str">
            <v>Réduction pour ceux qui réservent leurs prochaines vacances chez Lavinia dans les 12 mois suivant leurs vacances et qui restent au plus tard la saison suivante.</v>
          </cell>
          <cell r="F29" t="str">
            <v>Rabatt für diejenigen, die ihren nächsten Urlaub bei Lavinia innerhalb von 12 Monaten nach ihrem Urlaub buchen und ihn spätestens in der nächsten Saison erleben</v>
          </cell>
        </row>
        <row r="30">
          <cell r="A30" t="str">
            <v>EarlyBird5b</v>
          </cell>
          <cell r="B30" t="str">
            <v>Korting voor wie vóór het eiinde van het lopende seizoen zijn volgende vakantie boekt en deze beleeft uiterlijk in het volgende seizoen</v>
          </cell>
          <cell r="C30" t="str">
            <v>Discount for those who book their next holiday before the end of the current season, and experience it at the latest in the following season</v>
          </cell>
          <cell r="D30" t="str">
            <v>Descuento para quienes reserven sus próximas vacaciones antes de que finalice la temporada actual y las disfruten como muy tarde en la temporada siguiente.</v>
          </cell>
          <cell r="E30" t="str">
            <v>Réduction pour ceux qui réservent leurs prochaines vacances avant la fin de la saison en cours et les passent au plus tard la saison suivante.</v>
          </cell>
          <cell r="F30" t="str">
            <v>Rabatt für diejenigen, die ihren nächsten Urlaub vor Ende der laufenden Saison buchen und ihn spätestens in der folgenden Saison erleben</v>
          </cell>
        </row>
        <row r="31">
          <cell r="A31" t="str">
            <v>HolidayFair10b</v>
          </cell>
          <cell r="B31" t="str">
            <v>Korting voor wie op de vakantiebeurs zijn vakantie boekt</v>
          </cell>
          <cell r="C31" t="str">
            <v>Discounts for those who book their holidays at the holiday fair</v>
          </cell>
          <cell r="D31" t="str">
            <v>Descuentos para quienes reserven sus vacaciones en la feria de vacaciones</v>
          </cell>
          <cell r="E31" t="str">
            <v>Réduction pour ceux qui réservent leurs vacances lors de la foire aux vacances.</v>
          </cell>
          <cell r="F31" t="str">
            <v>Rabatte für diejenigen, die ihren Urlaub auf der Urlaubsmesse buchen</v>
          </cell>
        </row>
        <row r="32">
          <cell r="A32" t="str">
            <v>Commissie</v>
          </cell>
          <cell r="B32" t="str">
            <v>Commissie</v>
          </cell>
          <cell r="C32" t="str">
            <v>Commission</v>
          </cell>
          <cell r="D32" t="str">
            <v>Comisión</v>
          </cell>
          <cell r="E32" t="str">
            <v>Commission</v>
          </cell>
          <cell r="F32" t="str">
            <v>Kommission</v>
          </cell>
        </row>
        <row r="33">
          <cell r="A33" t="str">
            <v>Ontbijt</v>
          </cell>
          <cell r="B33" t="str">
            <v>Ontbijt</v>
          </cell>
          <cell r="C33" t="str">
            <v>Breakfast</v>
          </cell>
          <cell r="D33" t="str">
            <v>Desayuno</v>
          </cell>
          <cell r="E33" t="str">
            <v>Petit déjeuner</v>
          </cell>
          <cell r="F33" t="str">
            <v>Frühstück</v>
          </cell>
        </row>
        <row r="34">
          <cell r="A34" t="str">
            <v>3Gdiner</v>
          </cell>
          <cell r="B34" t="str">
            <v>3-gangen Diner</v>
          </cell>
          <cell r="C34" t="str">
            <v>3-course Dinner</v>
          </cell>
          <cell r="D34" t="str">
            <v>Cena de 3 platos</v>
          </cell>
          <cell r="E34" t="str">
            <v>Dîner à 3 plats</v>
          </cell>
          <cell r="F34" t="str">
            <v>3-Gänge-Abendessen</v>
          </cell>
        </row>
        <row r="35">
          <cell r="A35" t="str">
            <v>Eindsch</v>
          </cell>
          <cell r="B35" t="str">
            <v>Eindschoonmaak</v>
          </cell>
          <cell r="C35" t="str">
            <v>Final cleaning</v>
          </cell>
          <cell r="D35" t="str">
            <v>Limpieza final</v>
          </cell>
          <cell r="E35" t="str">
            <v>Nettoyage final</v>
          </cell>
          <cell r="F35" t="str">
            <v>Endreinigung</v>
          </cell>
        </row>
        <row r="36">
          <cell r="A36" t="str">
            <v>VerblijfVoor</v>
          </cell>
          <cell r="B36" t="str">
            <v>Verblijf voor</v>
          </cell>
          <cell r="C36" t="str">
            <v>Stay for</v>
          </cell>
          <cell r="D36" t="str">
            <v>Estancia por</v>
          </cell>
          <cell r="E36" t="str">
            <v>Séjour pour</v>
          </cell>
          <cell r="F36" t="str">
            <v>Aufenthalt für</v>
          </cell>
        </row>
        <row r="37">
          <cell r="A37" t="str">
            <v>Persoon</v>
          </cell>
          <cell r="B37" t="str">
            <v>persoon</v>
          </cell>
          <cell r="C37" t="str">
            <v>person</v>
          </cell>
          <cell r="D37" t="str">
            <v>persona</v>
          </cell>
          <cell r="E37" t="str">
            <v>personne</v>
          </cell>
          <cell r="F37" t="str">
            <v>Person</v>
          </cell>
        </row>
        <row r="38">
          <cell r="A38" t="str">
            <v>Personen</v>
          </cell>
          <cell r="B38" t="str">
            <v>personen</v>
          </cell>
          <cell r="C38" t="str">
            <v>persons</v>
          </cell>
          <cell r="D38" t="str">
            <v>personas</v>
          </cell>
          <cell r="E38" t="str">
            <v>personne</v>
          </cell>
          <cell r="F38" t="str">
            <v>Personen</v>
          </cell>
        </row>
        <row r="39">
          <cell r="A39" t="str">
            <v>InVilla</v>
          </cell>
          <cell r="B39" t="str">
            <v>in villa</v>
          </cell>
          <cell r="C39" t="str">
            <v>at villa</v>
          </cell>
          <cell r="D39" t="str">
            <v>en villa</v>
          </cell>
          <cell r="E39" t="str">
            <v>dans la villa</v>
          </cell>
          <cell r="F39" t="str">
            <v>in der Villa</v>
          </cell>
        </row>
        <row r="40">
          <cell r="A40" t="str">
            <v>MetAankOp</v>
          </cell>
          <cell r="B40" t="str">
            <v>met aankomst op</v>
          </cell>
          <cell r="C40" t="str">
            <v>with arrival on</v>
          </cell>
          <cell r="D40" t="str">
            <v>con llegada el</v>
          </cell>
          <cell r="E40" t="str">
            <v>avec arrivée le</v>
          </cell>
          <cell r="F40" t="str">
            <v>mit Ankunft am</v>
          </cell>
        </row>
        <row r="41">
          <cell r="A41" t="str">
            <v>EnVertrekOp</v>
          </cell>
          <cell r="B41" t="str">
            <v>en vertrek op</v>
          </cell>
          <cell r="C41" t="str">
            <v>en departure on</v>
          </cell>
          <cell r="D41" t="str">
            <v>en salida el</v>
          </cell>
          <cell r="E41" t="str">
            <v>et départ le</v>
          </cell>
          <cell r="F41" t="str">
            <v>und Abreise am</v>
          </cell>
        </row>
        <row r="42">
          <cell r="A42" t="str">
            <v>Met</v>
          </cell>
          <cell r="B42" t="str">
            <v>met</v>
          </cell>
          <cell r="C42" t="str">
            <v>with</v>
          </cell>
          <cell r="D42" t="str">
            <v>con</v>
          </cell>
          <cell r="E42" t="str">
            <v>avec</v>
          </cell>
          <cell r="F42" t="str">
            <v>mit</v>
          </cell>
        </row>
        <row r="43">
          <cell r="A43" t="str">
            <v>Ja</v>
          </cell>
          <cell r="B43" t="str">
            <v>Ja</v>
          </cell>
          <cell r="C43" t="str">
            <v>Yes</v>
          </cell>
          <cell r="D43" t="str">
            <v>Sí</v>
          </cell>
          <cell r="E43" t="str">
            <v>Oui</v>
          </cell>
          <cell r="F43" t="str">
            <v>Ja</v>
          </cell>
        </row>
        <row r="44">
          <cell r="A44" t="str">
            <v>Neen</v>
          </cell>
          <cell r="B44" t="str">
            <v>Neen</v>
          </cell>
          <cell r="C44" t="str">
            <v>No</v>
          </cell>
          <cell r="D44" t="str">
            <v>No</v>
          </cell>
          <cell r="E44" t="str">
            <v>Non</v>
          </cell>
          <cell r="F44" t="str">
            <v>Nein</v>
          </cell>
        </row>
        <row r="45">
          <cell r="A45" t="str">
            <v>Nvt</v>
          </cell>
          <cell r="B45" t="str">
            <v>N.v.t.</v>
          </cell>
          <cell r="C45" t="str">
            <v>N/A</v>
          </cell>
          <cell r="D45" t="str">
            <v>NO</v>
          </cell>
          <cell r="E45" t="str">
            <v>N/A</v>
          </cell>
          <cell r="F45" t="str">
            <v>NICHT ZUTREFFEND</v>
          </cell>
        </row>
        <row r="46">
          <cell r="A46" t="str">
            <v>LavHalfPens</v>
          </cell>
          <cell r="B46" t="str">
            <v>Meer info over de formule Half-Pension op https://lavinianaturistresort.com/nl/half-pension/</v>
          </cell>
          <cell r="C46" t="str">
            <v>More information on the Half Board formula at https://lavinianaturistresort.com/nl/half-pension/</v>
          </cell>
          <cell r="D46" t="str">
            <v>Más información sobre la media pensión en https://lavinianaturistresort.com/nl/half-pension/</v>
          </cell>
          <cell r="E46" t="str">
            <v>Plus d'informations sur la formule Demi-pension sur https://lavinianaturistresort.com/nl/half-pension/</v>
          </cell>
          <cell r="F46" t="str">
            <v>Weitere Informationen über das Formular Halbpension auf https://lavinianaturistresort.com/nl/half-pension/</v>
          </cell>
        </row>
        <row r="47">
          <cell r="A47" t="str">
            <v>Totaal</v>
          </cell>
          <cell r="B47" t="str">
            <v>Totaal</v>
          </cell>
          <cell r="C47" t="str">
            <v>Total</v>
          </cell>
          <cell r="D47" t="str">
            <v>Total</v>
          </cell>
          <cell r="E47" t="str">
            <v>Total</v>
          </cell>
          <cell r="F47" t="str">
            <v>Gesamt</v>
          </cell>
        </row>
        <row r="48">
          <cell r="A48" t="str">
            <v>geen</v>
          </cell>
          <cell r="B48" t="str">
            <v xml:space="preserve"> </v>
          </cell>
          <cell r="C48" t="str">
            <v xml:space="preserve"> </v>
          </cell>
          <cell r="D48"/>
          <cell r="E48" t="str">
            <v xml:space="preserve"> </v>
          </cell>
          <cell r="F48" t="str">
            <v xml:space="preserve"> </v>
          </cell>
        </row>
        <row r="49">
          <cell r="A49" t="str">
            <v>geenb</v>
          </cell>
          <cell r="B49" t="str">
            <v xml:space="preserve"> </v>
          </cell>
          <cell r="C49" t="str">
            <v xml:space="preserve"> </v>
          </cell>
          <cell r="D49"/>
          <cell r="E49" t="str">
            <v xml:space="preserve"> </v>
          </cell>
          <cell r="F49" t="str">
            <v xml:space="preserve"> </v>
          </cell>
        </row>
        <row r="50">
          <cell r="A50" t="str">
            <v>TarLijst</v>
          </cell>
          <cell r="B50" t="str">
            <v>Tarieflijst</v>
          </cell>
          <cell r="C50" t="str">
            <v>Price list</v>
          </cell>
          <cell r="D50" t="str">
            <v>Lista de precios</v>
          </cell>
          <cell r="E50" t="str">
            <v>Liste des tarifs</v>
          </cell>
          <cell r="F50" t="str">
            <v>Die Preisliste</v>
          </cell>
        </row>
        <row r="51">
          <cell r="A51" t="str">
            <v>Basis</v>
          </cell>
          <cell r="B51" t="str">
            <v>Basis</v>
          </cell>
          <cell r="C51" t="str">
            <v>Base</v>
          </cell>
          <cell r="D51" t="str">
            <v>Base</v>
          </cell>
          <cell r="E51" t="str">
            <v>De base</v>
          </cell>
          <cell r="F51" t="str">
            <v>Basis</v>
          </cell>
        </row>
        <row r="52">
          <cell r="A52" t="str">
            <v>Huur</v>
          </cell>
          <cell r="B52" t="str">
            <v>Huur</v>
          </cell>
          <cell r="C52" t="str">
            <v>Rental</v>
          </cell>
          <cell r="D52" t="str">
            <v>Alquiler</v>
          </cell>
          <cell r="E52" t="str">
            <v>Location</v>
          </cell>
          <cell r="F52" t="str">
            <v>Miete</v>
          </cell>
        </row>
        <row r="53">
          <cell r="A53" t="str">
            <v>PrijsPN</v>
          </cell>
          <cell r="B53" t="str">
            <v>Prijs per nacht</v>
          </cell>
          <cell r="C53" t="str">
            <v>Price per night</v>
          </cell>
          <cell r="D53" t="str">
            <v>Precio por noche</v>
          </cell>
          <cell r="E53" t="str">
            <v>Prix par nuit</v>
          </cell>
          <cell r="F53" t="str">
            <v>Preis pro Nacht</v>
          </cell>
        </row>
        <row r="54">
          <cell r="A54" t="str">
            <v>VerplOptie</v>
          </cell>
          <cell r="B54" t="str">
            <v>Verplichte optie</v>
          </cell>
          <cell r="C54" t="str">
            <v>Mandatory option</v>
          </cell>
          <cell r="D54" t="str">
            <v>Opción obligatoria</v>
          </cell>
          <cell r="E54" t="str">
            <v>Option obligatoire</v>
          </cell>
          <cell r="F54" t="str">
            <v>Obligatorische Option</v>
          </cell>
        </row>
        <row r="55">
          <cell r="A55" t="str">
            <v>Reisgezel</v>
          </cell>
          <cell r="B55" t="str">
            <v>Reisgezelschap</v>
          </cell>
          <cell r="C55" t="str">
            <v>Travel group</v>
          </cell>
          <cell r="D55" t="str">
            <v>Grupo de viaje</v>
          </cell>
          <cell r="E55" t="str">
            <v>Voyage d'affaires</v>
          </cell>
          <cell r="F55" t="str">
            <v>Reisegruppe</v>
          </cell>
        </row>
        <row r="56">
          <cell r="A56" t="str">
            <v>PrijsPV</v>
          </cell>
          <cell r="B56" t="str">
            <v>Prijs per verblijf</v>
          </cell>
          <cell r="C56" t="str">
            <v>Price per stay</v>
          </cell>
          <cell r="D56" t="str">
            <v>Precio por estancia</v>
          </cell>
          <cell r="E56" t="str">
            <v>Prix par séjour</v>
          </cell>
          <cell r="F56" t="str">
            <v>Preis pro Aufenthalt</v>
          </cell>
        </row>
        <row r="57">
          <cell r="A57" t="str">
            <v>MidSPrijs</v>
          </cell>
          <cell r="B57" t="str">
            <v>Midseizoensprijs</v>
          </cell>
          <cell r="C57" t="str">
            <v>Midseason price</v>
          </cell>
          <cell r="D57" t="str">
            <v>Precio media temporada</v>
          </cell>
          <cell r="E57" t="str">
            <v>Prix moyenne saison</v>
          </cell>
          <cell r="F57" t="str">
            <v>Preis in der Zwischensaison</v>
          </cell>
        </row>
        <row r="58">
          <cell r="A58" t="str">
            <v>HoogSPrijs</v>
          </cell>
          <cell r="B58" t="str">
            <v>Hoogseizoensprijs</v>
          </cell>
          <cell r="C58" t="str">
            <v>Highseason price</v>
          </cell>
          <cell r="D58" t="str">
            <v>Precio temporada alta</v>
          </cell>
          <cell r="E58" t="str">
            <v>Prix haute saison</v>
          </cell>
          <cell r="F58" t="str">
            <v>Preis Hochsaison</v>
          </cell>
        </row>
        <row r="59">
          <cell r="A59" t="str">
            <v>1pers</v>
          </cell>
          <cell r="B59" t="str">
            <v>1 persoon</v>
          </cell>
          <cell r="C59" t="str">
            <v>1 person</v>
          </cell>
          <cell r="D59" t="str">
            <v>1 persona</v>
          </cell>
          <cell r="E59" t="str">
            <v>1 personne</v>
          </cell>
          <cell r="F59" t="str">
            <v>1 Person</v>
          </cell>
        </row>
        <row r="60">
          <cell r="A60" t="str">
            <v>2pers</v>
          </cell>
          <cell r="B60" t="str">
            <v>2 personen</v>
          </cell>
          <cell r="C60" t="str">
            <v>2 persons</v>
          </cell>
          <cell r="D60" t="str">
            <v>2 personas</v>
          </cell>
          <cell r="E60" t="str">
            <v>2 personnes</v>
          </cell>
          <cell r="F60" t="str">
            <v>2 Personen</v>
          </cell>
        </row>
        <row r="61">
          <cell r="A61" t="str">
            <v>3pers</v>
          </cell>
          <cell r="B61" t="str">
            <v>3 personen</v>
          </cell>
          <cell r="C61" t="str">
            <v>3 persons</v>
          </cell>
          <cell r="D61" t="str">
            <v>3 personas</v>
          </cell>
          <cell r="E61" t="str">
            <v>3 personnes</v>
          </cell>
          <cell r="F61" t="str">
            <v>3 Personen</v>
          </cell>
        </row>
        <row r="62">
          <cell r="A62" t="str">
            <v>4pers</v>
          </cell>
          <cell r="B62" t="str">
            <v>4 personen</v>
          </cell>
          <cell r="C62" t="str">
            <v>4 persons</v>
          </cell>
          <cell r="D62" t="str">
            <v>4 personas</v>
          </cell>
          <cell r="E62" t="str">
            <v>4 personnes</v>
          </cell>
          <cell r="F62" t="str">
            <v>4 Personen</v>
          </cell>
        </row>
        <row r="63">
          <cell r="A63" t="str">
            <v>1slaap/bad</v>
          </cell>
          <cell r="B63" t="str">
            <v>1 slpk/badk</v>
          </cell>
          <cell r="C63" t="str">
            <v>1 bedr/bathr</v>
          </cell>
          <cell r="D63" t="str">
            <v>1 cama/baño</v>
          </cell>
          <cell r="E63" t="str">
            <v>1 chambre/salle de bain</v>
          </cell>
          <cell r="F63" t="str">
            <v>1 Bett/Badewanne</v>
          </cell>
        </row>
        <row r="64">
          <cell r="A64" t="str">
            <v>2slaap/bad</v>
          </cell>
          <cell r="B64" t="str">
            <v>2 slpk/badk</v>
          </cell>
          <cell r="C64" t="str">
            <v>2 bedr/bathr</v>
          </cell>
          <cell r="D64" t="str">
            <v>2 cama/baño</v>
          </cell>
          <cell r="E64" t="str">
            <v>2 chambres/salle de bain</v>
          </cell>
          <cell r="F64" t="str">
            <v>2 bedr/bathr</v>
          </cell>
        </row>
        <row r="65">
          <cell r="A65" t="str">
            <v>Half-Pension</v>
          </cell>
          <cell r="B65" t="str">
            <v>Half-Pension</v>
          </cell>
          <cell r="C65" t="str">
            <v>Half-Board</v>
          </cell>
          <cell r="D65" t="str">
            <v>Media Pensión</v>
          </cell>
          <cell r="E65" t="str">
            <v>Demi-Pension</v>
          </cell>
          <cell r="F65" t="str">
            <v>Halbpension</v>
          </cell>
        </row>
        <row r="66">
          <cell r="A66" t="str">
            <v>PrijsPPPN</v>
          </cell>
          <cell r="B66" t="str">
            <v>Prijs per persoon verrekend per nacht</v>
          </cell>
          <cell r="C66" t="str">
            <v>Price per person calculated per night</v>
          </cell>
          <cell r="D66" t="str">
            <v>Precio por persona calculado por noche</v>
          </cell>
          <cell r="E66" t="str">
            <v>Prix par personne et par nuit</v>
          </cell>
          <cell r="F66" t="str">
            <v>Preis pro Person, berechnet pro Nacht</v>
          </cell>
        </row>
        <row r="67">
          <cell r="A67" t="str">
            <v>Optie</v>
          </cell>
          <cell r="B67" t="str">
            <v>Optie</v>
          </cell>
          <cell r="C67" t="str">
            <v>Option</v>
          </cell>
          <cell r="D67" t="str">
            <v>Opción</v>
          </cell>
          <cell r="E67" t="str">
            <v>Option</v>
          </cell>
          <cell r="F67" t="str">
            <v>Option</v>
          </cell>
        </row>
        <row r="68">
          <cell r="A68" t="str">
            <v>NietMogelijk</v>
          </cell>
          <cell r="B68" t="str">
            <v>Deze optie is in deze configuratie niet mogelijk</v>
          </cell>
          <cell r="C68" t="str">
            <v>This option is not possible in this configuration</v>
          </cell>
          <cell r="D68" t="str">
            <v>Esta opción no es posible en esta configuración</v>
          </cell>
          <cell r="E68" t="str">
            <v>Cette option n'est pas possible dans cette configuration</v>
          </cell>
          <cell r="F68" t="str">
            <v>Diese Option ist in dieser Konfiguration nicht möglich</v>
          </cell>
        </row>
        <row r="69">
          <cell r="A69" t="str">
            <v>DatumFout</v>
          </cell>
          <cell r="B69" t="str">
            <v>Foutieve datum</v>
          </cell>
          <cell r="C69" t="str">
            <v>Invalid date</v>
          </cell>
          <cell r="D69" t="str">
            <v>Fecha no válida</v>
          </cell>
          <cell r="E69" t="str">
            <v>Date erronée</v>
          </cell>
          <cell r="F69" t="str">
            <v>Ungültiges Datum</v>
          </cell>
        </row>
        <row r="70">
          <cell r="A70" t="str">
            <v>DatumFormaat</v>
          </cell>
          <cell r="B70" t="str">
            <v>Datum in formaat dd/mm/jj</v>
          </cell>
          <cell r="C70" t="str">
            <v>Date format dd/mm/yy</v>
          </cell>
          <cell r="D70" t="str">
            <v>Formato de fecha dd/mm/aa</v>
          </cell>
          <cell r="E70" t="str">
            <v>Date au format jj/mm/aa</v>
          </cell>
          <cell r="F70" t="str">
            <v>Datumsformat tt/mm/jj</v>
          </cell>
        </row>
        <row r="71">
          <cell r="A71" t="str">
            <v>CheckOutNotThu</v>
          </cell>
          <cell r="B71" t="str">
            <v>Check-out kan niet op donderdag</v>
          </cell>
          <cell r="C71" t="str">
            <v>Check-out not possible on Thursday</v>
          </cell>
          <cell r="D71" t="str">
            <v>El registro de salida no es posible el jueves</v>
          </cell>
          <cell r="E71" t="str">
            <v>Le check-out ne peut pas avoir lieu le jeudi</v>
          </cell>
          <cell r="F71" t="str">
            <v>Check-out am Donnerstag nicht möglich</v>
          </cell>
        </row>
        <row r="72">
          <cell r="A72" t="str">
            <v>CheckInNotThu</v>
          </cell>
          <cell r="B72" t="str">
            <v>Check-in kan niet op donderdag</v>
          </cell>
          <cell r="C72" t="str">
            <v>Check-in not possible on Thursday</v>
          </cell>
          <cell r="D72" t="str">
            <v>Check-in no posible el jueves</v>
          </cell>
          <cell r="E72" t="str">
            <v>L'enregistrement ne peut avoir lieu le jeudi</v>
          </cell>
          <cell r="F72" t="str">
            <v>Einchecken am Donnerstag nicht möglich</v>
          </cell>
        </row>
        <row r="73">
          <cell r="A73" t="str">
            <v>DateIn2025</v>
          </cell>
          <cell r="B73" t="str">
            <v>Datum moet in jaar 2025 liggen</v>
          </cell>
          <cell r="C73" t="str">
            <v>Date has to be in 2025</v>
          </cell>
          <cell r="D73" t="str">
            <v>La fecha tiene que estar en 2025</v>
          </cell>
          <cell r="E73" t="str">
            <v>La date doit être dans l'année 2025</v>
          </cell>
          <cell r="F73" t="str">
            <v>Datum muss im Jahr 2025 sein</v>
          </cell>
        </row>
        <row r="74">
          <cell r="A74" t="str">
            <v>SeizKal</v>
          </cell>
          <cell r="B74" t="str">
            <v>Seizoenskalender</v>
          </cell>
          <cell r="C74" t="str">
            <v>Seasonal Calendar</v>
          </cell>
          <cell r="D74" t="str">
            <v>Calendario estacional</v>
          </cell>
          <cell r="E74" t="str">
            <v>Calendrier saisonnier</v>
          </cell>
          <cell r="F74" t="str">
            <v>Saisonaler Kalender</v>
          </cell>
        </row>
        <row r="75">
          <cell r="A75" t="str">
            <v>Gesloten</v>
          </cell>
          <cell r="B75" t="str">
            <v>Gesloten</v>
          </cell>
          <cell r="C75" t="str">
            <v>Closed</v>
          </cell>
          <cell r="D75" t="str">
            <v>Cerrado</v>
          </cell>
          <cell r="E75" t="str">
            <v>Fermé</v>
          </cell>
          <cell r="F75" t="str">
            <v>Geschlossen</v>
          </cell>
        </row>
        <row r="76">
          <cell r="A76" t="str">
            <v>Midseizoen</v>
          </cell>
          <cell r="B76" t="str">
            <v>Mid seizoen</v>
          </cell>
          <cell r="C76" t="str">
            <v>Mid Season</v>
          </cell>
          <cell r="D76" t="str">
            <v>Temporada Media</v>
          </cell>
          <cell r="E76" t="str">
            <v>Moyenne saison</v>
          </cell>
          <cell r="F76" t="str">
            <v>Zwischensaison</v>
          </cell>
        </row>
        <row r="77">
          <cell r="A77" t="str">
            <v>Hoogseizoen</v>
          </cell>
          <cell r="B77" t="str">
            <v>Hoog seizoen</v>
          </cell>
          <cell r="C77" t="str">
            <v>High Season</v>
          </cell>
          <cell r="D77" t="str">
            <v>Temporada Alta</v>
          </cell>
          <cell r="E77" t="str">
            <v>Haute saison</v>
          </cell>
          <cell r="F77" t="str">
            <v>Hochsaison</v>
          </cell>
        </row>
        <row r="78">
          <cell r="A78" t="str">
            <v>MaxPersOver</v>
          </cell>
          <cell r="B78" t="str">
            <v>Maximum personen overschreden</v>
          </cell>
          <cell r="C78" t="str">
            <v>Maximum persons exceeded</v>
          </cell>
          <cell r="D78" t="str">
            <v>Máximo de personas superado</v>
          </cell>
          <cell r="E78" t="str">
            <v>Nombre maximal de personnes dépassé</v>
          </cell>
          <cell r="F78" t="str">
            <v>Maximale Personenanzahl überschritten</v>
          </cell>
        </row>
        <row r="79">
          <cell r="A79" t="str">
            <v>Van</v>
          </cell>
          <cell r="B79" t="str">
            <v>Van</v>
          </cell>
          <cell r="C79" t="str">
            <v>From</v>
          </cell>
          <cell r="D79" t="str">
            <v>Desde</v>
          </cell>
          <cell r="E79" t="str">
            <v>Du</v>
          </cell>
          <cell r="F79" t="str">
            <v>Von</v>
          </cell>
        </row>
        <row r="80">
          <cell r="A80" t="str">
            <v>Tot</v>
          </cell>
          <cell r="B80" t="str">
            <v>Tot</v>
          </cell>
          <cell r="C80" t="str">
            <v>To</v>
          </cell>
          <cell r="D80" t="str">
            <v>Hasta</v>
          </cell>
          <cell r="E80" t="str">
            <v>Jusqu'à</v>
          </cell>
          <cell r="F80" t="str">
            <v>Bis</v>
          </cell>
        </row>
        <row r="81">
          <cell r="A81" t="str">
            <v>KortingMan</v>
          </cell>
          <cell r="B81" t="str">
            <v>Korting Lavinia</v>
          </cell>
          <cell r="C81" t="str">
            <v>Discount Lavinia</v>
          </cell>
          <cell r="D81" t="str">
            <v>Descuento Lavinia</v>
          </cell>
          <cell r="E81" t="str">
            <v>Remise Lavinia</v>
          </cell>
          <cell r="F81" t="str">
            <v>Ermäßigung Lavinia</v>
          </cell>
        </row>
        <row r="82">
          <cell r="A82" t="str">
            <v>AfkTav</v>
          </cell>
          <cell r="B82" t="str">
            <v>Ter att. van</v>
          </cell>
          <cell r="C82" t="str">
            <v>for the attention of</v>
          </cell>
          <cell r="D82" t="str">
            <v>a la atención de</v>
          </cell>
          <cell r="E82" t="str">
            <v>à l'attention de</v>
          </cell>
          <cell r="F82" t="str">
            <v>zu Händen von</v>
          </cell>
        </row>
        <row r="83">
          <cell r="A83" t="str">
            <v>VWboek</v>
          </cell>
          <cell r="B83" t="str">
            <v>Boekings-voorwaarden</v>
          </cell>
          <cell r="C83" t="str">
            <v>Booking terms and conditions</v>
          </cell>
          <cell r="D83" t="str">
            <v>Condiciones de reserva</v>
          </cell>
          <cell r="E83" t="str">
            <v>Conditions de réservation</v>
          </cell>
          <cell r="F83" t="str">
            <v>Reservierungs-bedingungen</v>
          </cell>
        </row>
        <row r="84">
          <cell r="A84" t="str">
            <v>VWannul</v>
          </cell>
          <cell r="B84" t="str">
            <v>Annulerings-voorwaarden</v>
          </cell>
          <cell r="C84" t="str">
            <v>Cancellation policy</v>
          </cell>
          <cell r="D84" t="str">
            <v>Política de cancelación</v>
          </cell>
          <cell r="E84" t="str">
            <v>Politique d'annulation</v>
          </cell>
          <cell r="F84" t="str">
            <v>Annullierungs-bedingungen</v>
          </cell>
        </row>
        <row r="85">
          <cell r="A85" t="str">
            <v>VWprivacy</v>
          </cell>
          <cell r="B85" t="str">
            <v>Privacybeleid</v>
          </cell>
          <cell r="C85" t="str">
            <v>Privacy policy</v>
          </cell>
          <cell r="D85" t="str">
            <v>Política de privacidad</v>
          </cell>
          <cell r="E85" t="str">
            <v>Politique de confidentialité</v>
          </cell>
          <cell r="F85" t="str">
            <v>Datenschutz-erklärung</v>
          </cell>
        </row>
        <row r="86">
          <cell r="A86" t="str">
            <v>MeerHP</v>
          </cell>
          <cell r="B86" t="str">
            <v>Meer info over Half-Pension</v>
          </cell>
          <cell r="C86" t="str">
            <v>More about Half-board</v>
          </cell>
          <cell r="D86" t="str">
            <v>Más información sobre la media pensión</v>
          </cell>
          <cell r="E86" t="str">
            <v>En savoir plus sur la demi-pension</v>
          </cell>
          <cell r="F86" t="str">
            <v>Mehr über Halbpension</v>
          </cell>
        </row>
        <row r="87">
          <cell r="A87" t="str">
            <v>Versie</v>
          </cell>
          <cell r="B87" t="str">
            <v>Versie</v>
          </cell>
          <cell r="C87" t="str">
            <v>Version</v>
          </cell>
          <cell r="D87" t="str">
            <v>Versión</v>
          </cell>
          <cell r="E87" t="str">
            <v>Version</v>
          </cell>
          <cell r="F87" t="str">
            <v>Version</v>
          </cell>
        </row>
        <row r="88">
          <cell r="A88" t="str">
            <v>Ontblst</v>
          </cell>
          <cell r="B88" t="str">
            <v>ONTBIJTLIJST</v>
          </cell>
          <cell r="C88" t="str">
            <v>breakfast list</v>
          </cell>
          <cell r="D88" t="str">
            <v>Lista de desayuno</v>
          </cell>
          <cell r="E88" t="str">
            <v>Liste des petits déjeuners</v>
          </cell>
          <cell r="F88" t="str">
            <v>Frühstücksliste</v>
          </cell>
        </row>
        <row r="89">
          <cell r="A89" t="str">
            <v>Brd500</v>
          </cell>
          <cell r="B89" t="str">
            <v>Brood (500g)</v>
          </cell>
          <cell r="C89" t="str">
            <v>Bread (500g)</v>
          </cell>
          <cell r="D89" t="str">
            <v>Pan (500g)</v>
          </cell>
          <cell r="E89" t="str">
            <v>Pain (500g)</v>
          </cell>
          <cell r="F89" t="str">
            <v>Brot (500g)</v>
          </cell>
        </row>
        <row r="90">
          <cell r="A90" t="str">
            <v>pistol</v>
          </cell>
          <cell r="B90" t="str">
            <v>Pistolet</v>
          </cell>
          <cell r="C90" t="str">
            <v>Crisp roll</v>
          </cell>
          <cell r="D90" t="str">
            <v>Panecillos</v>
          </cell>
          <cell r="E90" t="str">
            <v>pistolet</v>
          </cell>
          <cell r="F90" t="str">
            <v>ein Brötchen</v>
          </cell>
        </row>
        <row r="91">
          <cell r="A91" t="str">
            <v>crois</v>
          </cell>
          <cell r="B91" t="str">
            <v>Croissant</v>
          </cell>
          <cell r="C91" t="str">
            <v>Croissant</v>
          </cell>
          <cell r="D91" t="str">
            <v>Croissant</v>
          </cell>
          <cell r="E91" t="str">
            <v>Croissant</v>
          </cell>
          <cell r="F91" t="str">
            <v>Croissant</v>
          </cell>
        </row>
        <row r="92">
          <cell r="A92" t="str">
            <v>boter</v>
          </cell>
          <cell r="B92" t="str">
            <v>Boter</v>
          </cell>
          <cell r="C92" t="str">
            <v>Butter</v>
          </cell>
          <cell r="D92" t="str">
            <v>Mantequilla</v>
          </cell>
          <cell r="E92" t="str">
            <v>Beurre</v>
          </cell>
          <cell r="F92" t="str">
            <v>Butter</v>
          </cell>
        </row>
        <row r="93">
          <cell r="A93" t="str">
            <v>jam</v>
          </cell>
          <cell r="B93" t="str">
            <v>Jam</v>
          </cell>
          <cell r="C93" t="str">
            <v>Jam</v>
          </cell>
          <cell r="D93" t="str">
            <v>Mermelada</v>
          </cell>
          <cell r="E93" t="str">
            <v>Confiture</v>
          </cell>
          <cell r="F93" t="str">
            <v>Konfitüre</v>
          </cell>
        </row>
        <row r="94">
          <cell r="A94" t="str">
            <v>ham</v>
          </cell>
          <cell r="B94" t="str">
            <v>Ham</v>
          </cell>
          <cell r="C94" t="str">
            <v>Ham</v>
          </cell>
          <cell r="D94" t="str">
            <v>Jamón York</v>
          </cell>
          <cell r="E94" t="str">
            <v>Jambon</v>
          </cell>
          <cell r="F94" t="str">
            <v>Schinken</v>
          </cell>
        </row>
        <row r="95">
          <cell r="A95" t="str">
            <v>salami</v>
          </cell>
          <cell r="B95" t="str">
            <v>Salami</v>
          </cell>
          <cell r="C95" t="str">
            <v>Salami</v>
          </cell>
          <cell r="D95" t="str">
            <v>Salami</v>
          </cell>
          <cell r="E95" t="str">
            <v>Salami</v>
          </cell>
          <cell r="F95" t="str">
            <v>Salami</v>
          </cell>
        </row>
        <row r="96">
          <cell r="A96" t="str">
            <v>kaas</v>
          </cell>
          <cell r="B96" t="str">
            <v>Jonge kaas</v>
          </cell>
          <cell r="C96" t="str">
            <v>Soft cheese</v>
          </cell>
          <cell r="D96" t="str">
            <v>Queso Gouda</v>
          </cell>
          <cell r="E96" t="str">
            <v>Fromage Gouda</v>
          </cell>
          <cell r="F96" t="str">
            <v>Gouda-Käse</v>
          </cell>
        </row>
        <row r="97">
          <cell r="A97" t="str">
            <v>yogh</v>
          </cell>
          <cell r="B97" t="str">
            <v>Yoghurt</v>
          </cell>
          <cell r="C97" t="str">
            <v>Yoghurt</v>
          </cell>
          <cell r="D97" t="str">
            <v>Yogur</v>
          </cell>
          <cell r="E97" t="str">
            <v>Yaourt</v>
          </cell>
          <cell r="F97" t="str">
            <v>Joghurt</v>
          </cell>
        </row>
        <row r="98">
          <cell r="A98" t="str">
            <v>grano</v>
          </cell>
          <cell r="B98" t="str">
            <v>Granola</v>
          </cell>
          <cell r="C98" t="str">
            <v>Granola</v>
          </cell>
          <cell r="D98" t="str">
            <v>Granola</v>
          </cell>
          <cell r="E98" t="str">
            <v>Granola</v>
          </cell>
          <cell r="F98" t="str">
            <v>Müsli</v>
          </cell>
        </row>
        <row r="99">
          <cell r="A99" t="str">
            <v>frtsla</v>
          </cell>
          <cell r="B99" t="str">
            <v>Fruitsla</v>
          </cell>
          <cell r="C99" t="str">
            <v>Fruit salad</v>
          </cell>
          <cell r="D99" t="str">
            <v>Ensalada de frutas</v>
          </cell>
          <cell r="E99" t="str">
            <v>Salade de fruits</v>
          </cell>
          <cell r="F99" t="str">
            <v>Obstsalat</v>
          </cell>
        </row>
        <row r="100">
          <cell r="A100" t="str">
            <v>ei-sp</v>
          </cell>
          <cell r="B100" t="str">
            <v>Spiegelei</v>
          </cell>
          <cell r="C100" t="str">
            <v>Sunny Side Up</v>
          </cell>
          <cell r="D100" t="str">
            <v>Huevo frito</v>
          </cell>
          <cell r="E100" t="str">
            <v>Œuf au plat</v>
          </cell>
          <cell r="F100" t="str">
            <v>Spiegelei</v>
          </cell>
        </row>
        <row r="101">
          <cell r="A101" t="str">
            <v>ei-re</v>
          </cell>
          <cell r="B101" t="str">
            <v>Roerei</v>
          </cell>
          <cell r="C101" t="str">
            <v>Scrambled eggs</v>
          </cell>
          <cell r="D101" t="str">
            <v>Revuelto de huevo</v>
          </cell>
          <cell r="E101" t="str">
            <v>Œufs brouillés</v>
          </cell>
          <cell r="F101" t="str">
            <v>Rührei</v>
          </cell>
        </row>
        <row r="102">
          <cell r="A102" t="str">
            <v>ei-gb</v>
          </cell>
          <cell r="B102" t="str">
            <v>omelet</v>
          </cell>
          <cell r="C102" t="str">
            <v>Egg-fried</v>
          </cell>
          <cell r="D102" t="str">
            <v>Omelette</v>
          </cell>
          <cell r="E102" t="str">
            <v>Œuf au plat</v>
          </cell>
          <cell r="F102" t="str">
            <v>Gebratenes Ei</v>
          </cell>
        </row>
        <row r="103">
          <cell r="A103" t="str">
            <v>ei-gk</v>
          </cell>
          <cell r="B103" t="str">
            <v>Gekookt ei</v>
          </cell>
          <cell r="C103" t="str">
            <v>Egg-boiled</v>
          </cell>
          <cell r="D103" t="str">
            <v>Huevo cocido</v>
          </cell>
          <cell r="E103" t="str">
            <v>Œuf à la coque</v>
          </cell>
          <cell r="F103" t="str">
            <v>Gekochtes Ei</v>
          </cell>
        </row>
        <row r="104">
          <cell r="A104" t="str">
            <v>bacon</v>
          </cell>
          <cell r="B104" t="str">
            <v>Bacon</v>
          </cell>
          <cell r="C104" t="str">
            <v>Bacon</v>
          </cell>
          <cell r="D104" t="str">
            <v>Bacon</v>
          </cell>
          <cell r="E104" t="str">
            <v>Bacon</v>
          </cell>
          <cell r="F104" t="str">
            <v>Speck</v>
          </cell>
        </row>
        <row r="105">
          <cell r="A105" t="str">
            <v>frtsap</v>
          </cell>
          <cell r="B105" t="str">
            <v>Fruitsap</v>
          </cell>
          <cell r="C105" t="str">
            <v>Fruit juice</v>
          </cell>
          <cell r="D105" t="str">
            <v>Zumo de fruta</v>
          </cell>
          <cell r="E105" t="str">
            <v>Jus de fruits</v>
          </cell>
          <cell r="F105" t="str">
            <v>Fruchtsaft</v>
          </cell>
        </row>
        <row r="106">
          <cell r="A106" t="str">
            <v>koff</v>
          </cell>
          <cell r="B106" t="str">
            <v>Koffie</v>
          </cell>
          <cell r="C106" t="str">
            <v>Coffee</v>
          </cell>
          <cell r="D106" t="str">
            <v>Café</v>
          </cell>
          <cell r="E106" t="str">
            <v>Café</v>
          </cell>
          <cell r="F106" t="str">
            <v>Kaffee</v>
          </cell>
        </row>
        <row r="107">
          <cell r="A107" t="str">
            <v>thee</v>
          </cell>
          <cell r="B107" t="str">
            <v>Thee</v>
          </cell>
          <cell r="C107" t="str">
            <v>Tea</v>
          </cell>
          <cell r="D107" t="str">
            <v>Té</v>
          </cell>
          <cell r="E107" t="str">
            <v>Thé</v>
          </cell>
          <cell r="F107" t="str">
            <v>Tee</v>
          </cell>
        </row>
        <row r="108">
          <cell r="A108" t="str">
            <v>melk</v>
          </cell>
          <cell r="B108" t="str">
            <v>Melk</v>
          </cell>
          <cell r="C108" t="str">
            <v>Milk</v>
          </cell>
          <cell r="D108" t="str">
            <v>Leche</v>
          </cell>
          <cell r="E108" t="str">
            <v>Lait</v>
          </cell>
          <cell r="F108" t="str">
            <v>Milch</v>
          </cell>
        </row>
        <row r="109">
          <cell r="A109" t="str">
            <v>andere</v>
          </cell>
          <cell r="B109" t="str">
            <v>Andere</v>
          </cell>
          <cell r="C109" t="str">
            <v>Other</v>
          </cell>
          <cell r="D109" t="str">
            <v>Otros</v>
          </cell>
          <cell r="E109" t="str">
            <v>Autre</v>
          </cell>
          <cell r="F109" t="str">
            <v>Sonstiges</v>
          </cell>
        </row>
        <row r="110">
          <cell r="A110" t="str">
            <v>wibrsp</v>
          </cell>
          <cell r="B110" t="str">
            <v>wit / volkoren / speciaal</v>
          </cell>
          <cell r="C110" t="str">
            <v>white / whole grain / special</v>
          </cell>
          <cell r="D110" t="str">
            <v>blanco / intégral / especial</v>
          </cell>
          <cell r="E110" t="str">
            <v>blanc / intégrale / spécial</v>
          </cell>
          <cell r="F110" t="str">
            <v>Weiß / Vollkorn  / Spezial</v>
          </cell>
        </row>
        <row r="111">
          <cell r="A111" t="str">
            <v>stuks</v>
          </cell>
          <cell r="B111" t="str">
            <v>stuks</v>
          </cell>
          <cell r="C111" t="str">
            <v>pieces</v>
          </cell>
          <cell r="D111" t="str">
            <v>piezas</v>
          </cell>
          <cell r="E111" t="str">
            <v>pièces</v>
          </cell>
          <cell r="F111" t="str">
            <v>Stücke</v>
          </cell>
        </row>
        <row r="112">
          <cell r="A112" t="str">
            <v>porties</v>
          </cell>
          <cell r="B112" t="str">
            <v>porties</v>
          </cell>
          <cell r="C112" t="str">
            <v>portions</v>
          </cell>
          <cell r="D112" t="str">
            <v>porciones</v>
          </cell>
          <cell r="E112" t="str">
            <v>portions</v>
          </cell>
          <cell r="F112" t="str">
            <v>Portionen</v>
          </cell>
        </row>
        <row r="113">
          <cell r="A113" t="str">
            <v>plakjes</v>
          </cell>
          <cell r="B113" t="str">
            <v>plakjes</v>
          </cell>
          <cell r="C113" t="str">
            <v>slices</v>
          </cell>
          <cell r="D113" t="str">
            <v>rodajas</v>
          </cell>
          <cell r="E113" t="str">
            <v>tranches</v>
          </cell>
          <cell r="F113" t="str">
            <v>Scheiben</v>
          </cell>
        </row>
        <row r="114">
          <cell r="A114" t="str">
            <v>potje</v>
          </cell>
          <cell r="B114" t="str">
            <v>potje</v>
          </cell>
          <cell r="C114" t="str">
            <v>jar</v>
          </cell>
          <cell r="D114" t="str">
            <v>un bote</v>
          </cell>
          <cell r="E114" t="str">
            <v>petit pot</v>
          </cell>
          <cell r="F114" t="str">
            <v>Topf</v>
          </cell>
        </row>
        <row r="115">
          <cell r="A115" t="str">
            <v>eihaza</v>
          </cell>
          <cell r="B115" t="str">
            <v>hard / zacht</v>
          </cell>
          <cell r="C115" t="str">
            <v>hard / soft</v>
          </cell>
          <cell r="D115" t="str">
            <v>duro / blando</v>
          </cell>
          <cell r="E115" t="str">
            <v>dur / mou</v>
          </cell>
          <cell r="F115" t="str">
            <v>hart / weich</v>
          </cell>
        </row>
        <row r="116">
          <cell r="A116" t="str">
            <v>glas</v>
          </cell>
          <cell r="B116" t="str">
            <v>glas</v>
          </cell>
          <cell r="C116" t="str">
            <v>glass</v>
          </cell>
          <cell r="D116" t="str">
            <v>vaso</v>
          </cell>
          <cell r="E116" t="str">
            <v>verre</v>
          </cell>
          <cell r="F116" t="str">
            <v>Glas</v>
          </cell>
        </row>
        <row r="117">
          <cell r="A117" t="str">
            <v>kleigroo</v>
          </cell>
          <cell r="B117" t="str">
            <v>kleine / grote kan</v>
          </cell>
          <cell r="C117" t="str">
            <v>small / large jug</v>
          </cell>
          <cell r="D117" t="str">
            <v>jarra pequeña / grande</v>
          </cell>
          <cell r="E117" t="str">
            <v>petite / grande cruche</v>
          </cell>
          <cell r="F117" t="str">
            <v>kleiner / großer Krug</v>
          </cell>
        </row>
        <row r="118">
          <cell r="A118" t="str">
            <v>womelk</v>
          </cell>
          <cell r="B118" t="str">
            <v>scheutje</v>
          </cell>
          <cell r="C118" t="str">
            <v>little milk</v>
          </cell>
          <cell r="D118" t="str">
            <v>poco de leche</v>
          </cell>
          <cell r="E118" t="str">
            <v>peu de lait</v>
          </cell>
          <cell r="F118" t="str">
            <v>wenig Milch</v>
          </cell>
        </row>
        <row r="119">
          <cell r="A119" t="str">
            <v>wit</v>
          </cell>
          <cell r="B119" t="str">
            <v>Wit</v>
          </cell>
          <cell r="C119" t="str">
            <v>White</v>
          </cell>
          <cell r="D119" t="str">
            <v>Blanco</v>
          </cell>
          <cell r="E119" t="str">
            <v xml:space="preserve">blanc  </v>
          </cell>
          <cell r="F119" t="str">
            <v>weiß</v>
          </cell>
        </row>
        <row r="120">
          <cell r="A120" t="str">
            <v>bruin</v>
          </cell>
          <cell r="B120" t="str">
            <v>Volkoren</v>
          </cell>
          <cell r="C120" t="str">
            <v>wholemeal</v>
          </cell>
          <cell r="D120" t="str">
            <v>Integral</v>
          </cell>
          <cell r="E120" t="str">
            <v>complète</v>
          </cell>
          <cell r="F120" t="str">
            <v>Vollkorn</v>
          </cell>
        </row>
        <row r="121">
          <cell r="A121" t="str">
            <v>speciaal</v>
          </cell>
          <cell r="B121" t="str">
            <v>zaden</v>
          </cell>
          <cell r="C121" t="str">
            <v>seeds</v>
          </cell>
          <cell r="D121" t="str">
            <v>semillas</v>
          </cell>
          <cell r="E121" t="str">
            <v>graines</v>
          </cell>
          <cell r="F121" t="str">
            <v>Samen</v>
          </cell>
        </row>
        <row r="122">
          <cell r="A122" t="str">
            <v>ei-gkz</v>
          </cell>
          <cell r="B122" t="str">
            <v>Zacht gekookt 6'</v>
          </cell>
          <cell r="C122" t="str">
            <v>soft-boiled 6'</v>
          </cell>
          <cell r="D122" t="str">
            <v>pasado 6'</v>
          </cell>
          <cell r="E122" t="str">
            <v>à la coque 6'</v>
          </cell>
          <cell r="F122" t="str">
            <v>weich gekochtes Ei</v>
          </cell>
        </row>
        <row r="123">
          <cell r="A123" t="str">
            <v>ei-gkh</v>
          </cell>
          <cell r="B123" t="str">
            <v>Hard gekookt 10'</v>
          </cell>
          <cell r="C123" t="str">
            <v>Hard gekookt 10'</v>
          </cell>
          <cell r="D123" t="str">
            <v>Huevo duro 10'</v>
          </cell>
          <cell r="E123" t="str">
            <v>Œuf dur 10'</v>
          </cell>
          <cell r="F123" t="str">
            <v>Hart gekochtes Ei 10'</v>
          </cell>
        </row>
        <row r="124">
          <cell r="A124" t="str">
            <v>Klein</v>
          </cell>
          <cell r="B124" t="str">
            <v>Klein</v>
          </cell>
          <cell r="C124" t="str">
            <v>Small</v>
          </cell>
          <cell r="D124" t="str">
            <v>pequeño</v>
          </cell>
          <cell r="E124" t="str">
            <v>petit</v>
          </cell>
          <cell r="F124" t="str">
            <v xml:space="preserve">Klein </v>
          </cell>
        </row>
        <row r="125">
          <cell r="A125" t="str">
            <v>groot</v>
          </cell>
          <cell r="B125" t="str">
            <v>Groot</v>
          </cell>
          <cell r="C125" t="str">
            <v>Large</v>
          </cell>
          <cell r="D125" t="str">
            <v>grande</v>
          </cell>
          <cell r="E125" t="str">
            <v>grand</v>
          </cell>
          <cell r="F125" t="str">
            <v>groß</v>
          </cell>
        </row>
        <row r="126">
          <cell r="A126" t="str">
            <v>kan</v>
          </cell>
          <cell r="B126" t="str">
            <v>kan</v>
          </cell>
          <cell r="C126" t="str">
            <v>jug</v>
          </cell>
          <cell r="D126" t="str">
            <v>una jarra</v>
          </cell>
          <cell r="E126" t="str">
            <v>une cruche</v>
          </cell>
          <cell r="F126" t="str">
            <v>eine Kanne</v>
          </cell>
        </row>
        <row r="127">
          <cell r="A127" t="str">
            <v>stdontb</v>
          </cell>
          <cell r="B127" t="str">
            <v>Standaard ontbijt</v>
          </cell>
          <cell r="C127" t="str">
            <v>Standard breakfast</v>
          </cell>
          <cell r="D127" t="str">
            <v>Desayuno normal</v>
          </cell>
          <cell r="E127"/>
          <cell r="F127"/>
        </row>
        <row r="128">
          <cell r="A128" t="str">
            <v>Aantal</v>
          </cell>
          <cell r="B128" t="str">
            <v>Aantal</v>
          </cell>
          <cell r="C128" t="str">
            <v>Number</v>
          </cell>
          <cell r="D128"/>
          <cell r="E128"/>
          <cell r="F128"/>
        </row>
        <row r="129">
          <cell r="A129" t="str">
            <v>Obelix1</v>
          </cell>
          <cell r="B129" t="str">
            <v>Je bent geen Asterix maar een Obelix aan de ontbijttafel. Dat vraagt een bijdrage van €</v>
          </cell>
          <cell r="C129"/>
          <cell r="D129"/>
          <cell r="E129"/>
          <cell r="F129"/>
        </row>
        <row r="130">
          <cell r="A130" t="str">
            <v>Obelix2</v>
          </cell>
          <cell r="B130" t="str">
            <v>. Indien je echter voor de lunch of voor een  knapzaknodig aan het bestellen was, vraag dan raad aan Annemie</v>
          </cell>
          <cell r="C130"/>
          <cell r="D130"/>
          <cell r="E130"/>
          <cell r="F130"/>
        </row>
        <row r="131">
          <cell r="A131" t="str">
            <v>Asterix</v>
          </cell>
          <cell r="B131" t="str">
            <v>Stel zelf je ontbijt samen</v>
          </cell>
          <cell r="C131" t="str">
            <v>Create your own breakfast</v>
          </cell>
          <cell r="D131"/>
          <cell r="E131"/>
          <cell r="F131"/>
        </row>
        <row r="132">
          <cell r="A132" t="str">
            <v>Opm</v>
          </cell>
          <cell r="B132" t="str">
            <v>Opmerking</v>
          </cell>
          <cell r="C132" t="str">
            <v>Remark</v>
          </cell>
          <cell r="D132" t="str">
            <v>Observación</v>
          </cell>
          <cell r="E132"/>
          <cell r="F132"/>
        </row>
        <row r="133">
          <cell r="A133" t="str">
            <v>Allergie</v>
          </cell>
          <cell r="B133" t="str">
            <v>Allergie</v>
          </cell>
          <cell r="C133" t="str">
            <v>Allergy</v>
          </cell>
          <cell r="D133" t="str">
            <v>Alergia</v>
          </cell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/>
          <cell r="B135"/>
          <cell r="C135"/>
          <cell r="D135"/>
          <cell r="E135"/>
          <cell r="F135"/>
        </row>
        <row r="136">
          <cell r="A136"/>
          <cell r="B136"/>
          <cell r="C136"/>
          <cell r="D136"/>
          <cell r="E136"/>
          <cell r="F136"/>
        </row>
        <row r="137">
          <cell r="A137"/>
          <cell r="B137"/>
          <cell r="C137"/>
          <cell r="D137"/>
          <cell r="E137"/>
          <cell r="F137"/>
        </row>
        <row r="138">
          <cell r="A138"/>
          <cell r="B138"/>
          <cell r="C138"/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/>
          <cell r="B140"/>
          <cell r="C140"/>
          <cell r="D140"/>
          <cell r="E140"/>
          <cell r="F140"/>
        </row>
        <row r="141">
          <cell r="A141"/>
          <cell r="B141"/>
          <cell r="C141"/>
          <cell r="D141"/>
          <cell r="E141"/>
          <cell r="F141"/>
        </row>
        <row r="142">
          <cell r="A142"/>
          <cell r="B142"/>
          <cell r="C142"/>
          <cell r="D142"/>
          <cell r="E142"/>
          <cell r="F142"/>
        </row>
        <row r="143">
          <cell r="A143"/>
          <cell r="B143"/>
          <cell r="C143"/>
          <cell r="D143"/>
          <cell r="E143"/>
          <cell r="F143"/>
        </row>
        <row r="144">
          <cell r="A144"/>
          <cell r="B144"/>
          <cell r="C144"/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/>
          <cell r="B146"/>
          <cell r="C146"/>
          <cell r="D146"/>
          <cell r="E146"/>
          <cell r="F146"/>
        </row>
        <row r="147">
          <cell r="A147"/>
          <cell r="B147"/>
          <cell r="C147"/>
          <cell r="D147"/>
          <cell r="E147"/>
          <cell r="F147"/>
        </row>
        <row r="148">
          <cell r="A148"/>
          <cell r="B148"/>
          <cell r="C148"/>
          <cell r="D148"/>
          <cell r="E148"/>
          <cell r="F148"/>
        </row>
        <row r="149">
          <cell r="A149"/>
          <cell r="B149"/>
          <cell r="C149"/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/>
          <cell r="B151"/>
          <cell r="C151"/>
          <cell r="D151"/>
          <cell r="E151"/>
          <cell r="F151"/>
        </row>
        <row r="152">
          <cell r="A152"/>
          <cell r="B152"/>
          <cell r="C152"/>
          <cell r="D152"/>
          <cell r="E152"/>
          <cell r="F152"/>
        </row>
        <row r="153">
          <cell r="A153"/>
          <cell r="B153"/>
          <cell r="C153"/>
          <cell r="D153"/>
          <cell r="E153"/>
          <cell r="F153"/>
        </row>
        <row r="154">
          <cell r="A154"/>
          <cell r="B154"/>
          <cell r="C154"/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/>
          <cell r="B156"/>
          <cell r="C156"/>
          <cell r="D156"/>
          <cell r="E156"/>
          <cell r="F156"/>
        </row>
        <row r="157">
          <cell r="A157"/>
          <cell r="B157"/>
          <cell r="C157"/>
          <cell r="D157"/>
          <cell r="E157"/>
          <cell r="F157"/>
        </row>
        <row r="158">
          <cell r="A158"/>
          <cell r="B158"/>
          <cell r="C158"/>
          <cell r="D158"/>
          <cell r="E158"/>
          <cell r="F158"/>
        </row>
        <row r="159">
          <cell r="A159"/>
          <cell r="B159"/>
          <cell r="C159"/>
          <cell r="D159"/>
          <cell r="E159"/>
          <cell r="F159"/>
        </row>
        <row r="160">
          <cell r="A160"/>
          <cell r="B160"/>
          <cell r="C160"/>
          <cell r="D160"/>
          <cell r="E160"/>
          <cell r="F160"/>
        </row>
        <row r="161">
          <cell r="A161"/>
          <cell r="B161"/>
          <cell r="C161"/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/>
          <cell r="B163"/>
          <cell r="C163"/>
          <cell r="D163"/>
          <cell r="E163"/>
          <cell r="F163"/>
        </row>
        <row r="164">
          <cell r="A164"/>
          <cell r="B164"/>
          <cell r="C164"/>
          <cell r="D164"/>
          <cell r="E164"/>
          <cell r="F164"/>
        </row>
        <row r="165">
          <cell r="A165"/>
          <cell r="B165"/>
          <cell r="C165"/>
          <cell r="D165"/>
          <cell r="E165"/>
          <cell r="F165"/>
        </row>
        <row r="166">
          <cell r="A166"/>
          <cell r="B166"/>
          <cell r="C166"/>
          <cell r="D166"/>
          <cell r="E166"/>
          <cell r="F166"/>
        </row>
        <row r="167">
          <cell r="A167"/>
          <cell r="B167"/>
          <cell r="C167"/>
          <cell r="D167"/>
          <cell r="E167"/>
          <cell r="F167"/>
        </row>
        <row r="168">
          <cell r="A168"/>
          <cell r="B168"/>
          <cell r="C168"/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/>
          <cell r="B170"/>
          <cell r="C170"/>
          <cell r="D170"/>
          <cell r="E170"/>
          <cell r="F170"/>
        </row>
        <row r="171">
          <cell r="A171"/>
          <cell r="B171"/>
          <cell r="C171"/>
          <cell r="D171"/>
          <cell r="E171"/>
          <cell r="F171"/>
        </row>
        <row r="172">
          <cell r="A172"/>
          <cell r="B172"/>
          <cell r="C172"/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/>
          <cell r="B174"/>
          <cell r="C174"/>
          <cell r="D174"/>
          <cell r="E174"/>
          <cell r="F174"/>
        </row>
        <row r="175">
          <cell r="A175"/>
          <cell r="B175"/>
          <cell r="C175"/>
          <cell r="D175"/>
          <cell r="E175"/>
          <cell r="F175"/>
        </row>
        <row r="176">
          <cell r="A176"/>
          <cell r="B176"/>
          <cell r="C176"/>
          <cell r="D176"/>
          <cell r="E176"/>
          <cell r="F176"/>
        </row>
        <row r="177">
          <cell r="A177"/>
          <cell r="B177"/>
          <cell r="C177"/>
          <cell r="D177"/>
          <cell r="E177"/>
          <cell r="F177"/>
        </row>
        <row r="178">
          <cell r="A178"/>
          <cell r="B178"/>
          <cell r="C178"/>
          <cell r="D178"/>
          <cell r="E178"/>
          <cell r="F178"/>
        </row>
        <row r="179">
          <cell r="A179"/>
          <cell r="B179"/>
          <cell r="C179"/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/>
          <cell r="B181"/>
          <cell r="C181"/>
          <cell r="D181"/>
          <cell r="E181"/>
          <cell r="F181"/>
        </row>
        <row r="182">
          <cell r="A182"/>
          <cell r="B182"/>
          <cell r="C182"/>
          <cell r="D182"/>
          <cell r="E182"/>
          <cell r="F182"/>
        </row>
        <row r="183">
          <cell r="A183"/>
          <cell r="B183"/>
          <cell r="C183"/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/>
          <cell r="B185"/>
          <cell r="C185"/>
          <cell r="D185"/>
          <cell r="E185"/>
          <cell r="F185"/>
        </row>
        <row r="186">
          <cell r="A186"/>
          <cell r="B186"/>
          <cell r="C186"/>
          <cell r="D186"/>
          <cell r="E186"/>
          <cell r="F186"/>
        </row>
        <row r="187">
          <cell r="A187"/>
          <cell r="B187"/>
          <cell r="C187"/>
          <cell r="D187"/>
          <cell r="E187"/>
          <cell r="F187"/>
        </row>
        <row r="188">
          <cell r="A188"/>
          <cell r="B188"/>
          <cell r="C188"/>
          <cell r="D188"/>
          <cell r="E188"/>
          <cell r="F188"/>
        </row>
        <row r="189">
          <cell r="A189"/>
          <cell r="B189"/>
          <cell r="C189"/>
          <cell r="D189"/>
          <cell r="E189"/>
          <cell r="F189"/>
        </row>
        <row r="190">
          <cell r="A190"/>
          <cell r="B190"/>
          <cell r="C190"/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/>
          <cell r="B192"/>
          <cell r="C192"/>
          <cell r="D192"/>
          <cell r="E192"/>
          <cell r="F192"/>
        </row>
        <row r="193">
          <cell r="A193"/>
          <cell r="B193"/>
          <cell r="C193"/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/>
          <cell r="B195"/>
          <cell r="C195"/>
          <cell r="D195"/>
          <cell r="E195"/>
          <cell r="F195"/>
        </row>
        <row r="196">
          <cell r="A196"/>
          <cell r="B196"/>
          <cell r="C196"/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/>
          <cell r="B198"/>
          <cell r="C198"/>
          <cell r="D198"/>
          <cell r="E198"/>
          <cell r="F198"/>
        </row>
        <row r="199">
          <cell r="A199"/>
          <cell r="B199"/>
          <cell r="C199"/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/>
          <cell r="B201"/>
          <cell r="C201"/>
          <cell r="D201"/>
          <cell r="E201"/>
          <cell r="F201"/>
        </row>
        <row r="202">
          <cell r="A202"/>
          <cell r="B202"/>
          <cell r="C202"/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/>
          <cell r="B204"/>
          <cell r="C204"/>
          <cell r="D204"/>
          <cell r="E204"/>
          <cell r="F204"/>
        </row>
        <row r="205">
          <cell r="A205"/>
          <cell r="B205"/>
          <cell r="C205"/>
          <cell r="D205"/>
          <cell r="E205"/>
          <cell r="F205"/>
        </row>
        <row r="206">
          <cell r="A206"/>
          <cell r="B206"/>
          <cell r="C206"/>
          <cell r="D206"/>
          <cell r="E206"/>
          <cell r="F206"/>
        </row>
        <row r="207">
          <cell r="A207"/>
          <cell r="B207"/>
          <cell r="C207"/>
          <cell r="D207"/>
          <cell r="E207"/>
          <cell r="F207"/>
        </row>
        <row r="208">
          <cell r="A208"/>
          <cell r="B208"/>
          <cell r="C208"/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/>
          <cell r="B210"/>
          <cell r="C210"/>
          <cell r="D210"/>
          <cell r="E210"/>
          <cell r="F210"/>
        </row>
        <row r="211">
          <cell r="A211"/>
          <cell r="B211"/>
          <cell r="C211"/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/>
          <cell r="B213"/>
          <cell r="C213"/>
          <cell r="D213"/>
          <cell r="E213"/>
          <cell r="F213"/>
        </row>
        <row r="214">
          <cell r="A214"/>
          <cell r="B214"/>
          <cell r="C214"/>
          <cell r="D214"/>
          <cell r="E214"/>
          <cell r="F214"/>
        </row>
        <row r="215">
          <cell r="A215"/>
          <cell r="B215"/>
          <cell r="C215"/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/>
          <cell r="B217"/>
          <cell r="C217"/>
          <cell r="D217"/>
          <cell r="E217"/>
          <cell r="F217"/>
        </row>
        <row r="218">
          <cell r="A218"/>
          <cell r="B218"/>
          <cell r="C218"/>
          <cell r="D218"/>
          <cell r="E218"/>
          <cell r="F218"/>
        </row>
        <row r="219">
          <cell r="A219"/>
          <cell r="B219"/>
          <cell r="C219"/>
          <cell r="D219"/>
          <cell r="E219"/>
          <cell r="F219"/>
        </row>
        <row r="220">
          <cell r="A220"/>
          <cell r="B220"/>
          <cell r="C220"/>
          <cell r="D220"/>
          <cell r="E220"/>
          <cell r="F220"/>
        </row>
        <row r="221">
          <cell r="A221"/>
          <cell r="B221"/>
          <cell r="C221"/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/>
          <cell r="B223"/>
          <cell r="C223"/>
          <cell r="D223"/>
          <cell r="E223"/>
          <cell r="F223"/>
        </row>
        <row r="224">
          <cell r="A224"/>
          <cell r="B224"/>
          <cell r="C224"/>
          <cell r="D224"/>
          <cell r="E224"/>
          <cell r="F224"/>
        </row>
        <row r="225">
          <cell r="A225"/>
          <cell r="B225"/>
          <cell r="C225"/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/>
          <cell r="B227"/>
          <cell r="C227"/>
          <cell r="D227"/>
          <cell r="E227"/>
          <cell r="F227"/>
        </row>
        <row r="228">
          <cell r="A228"/>
          <cell r="B228"/>
          <cell r="C228"/>
          <cell r="D228"/>
          <cell r="E228"/>
          <cell r="F228"/>
        </row>
        <row r="229">
          <cell r="A229"/>
          <cell r="B229"/>
          <cell r="C229"/>
          <cell r="D229"/>
          <cell r="E229"/>
          <cell r="F229"/>
        </row>
        <row r="230">
          <cell r="A230"/>
          <cell r="B230"/>
          <cell r="C230"/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/>
          <cell r="B232"/>
          <cell r="C232"/>
          <cell r="D232"/>
          <cell r="E232"/>
          <cell r="F232"/>
        </row>
        <row r="233">
          <cell r="A233"/>
          <cell r="B233"/>
          <cell r="C233"/>
          <cell r="D233"/>
          <cell r="E233"/>
          <cell r="F233"/>
        </row>
        <row r="234">
          <cell r="A234"/>
          <cell r="B234"/>
          <cell r="C234"/>
          <cell r="D234"/>
          <cell r="E234"/>
          <cell r="F234"/>
        </row>
        <row r="235">
          <cell r="A235"/>
          <cell r="B235"/>
          <cell r="C235"/>
          <cell r="D235"/>
          <cell r="E235"/>
          <cell r="F235"/>
        </row>
        <row r="236">
          <cell r="A236"/>
          <cell r="B236"/>
          <cell r="C236"/>
          <cell r="D236"/>
          <cell r="E236"/>
          <cell r="F236"/>
        </row>
        <row r="237">
          <cell r="A237"/>
          <cell r="B237"/>
          <cell r="C237"/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/>
          <cell r="B239"/>
          <cell r="C239"/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/>
          <cell r="B241"/>
          <cell r="C241"/>
          <cell r="D241"/>
          <cell r="E241"/>
          <cell r="F241"/>
        </row>
        <row r="242">
          <cell r="A242"/>
          <cell r="B242"/>
          <cell r="C242"/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/>
          <cell r="B244"/>
          <cell r="C244"/>
          <cell r="D244"/>
          <cell r="E244"/>
          <cell r="F244"/>
        </row>
        <row r="245">
          <cell r="A245"/>
          <cell r="B245"/>
          <cell r="C245"/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/>
          <cell r="B247"/>
          <cell r="C247"/>
          <cell r="D247"/>
          <cell r="E247"/>
          <cell r="F247"/>
        </row>
        <row r="248">
          <cell r="A248"/>
          <cell r="B248"/>
          <cell r="C248"/>
          <cell r="D248"/>
          <cell r="E248"/>
          <cell r="F248"/>
        </row>
        <row r="249">
          <cell r="A249"/>
          <cell r="B249"/>
          <cell r="C249"/>
          <cell r="D249"/>
          <cell r="E249"/>
          <cell r="F249"/>
        </row>
        <row r="250">
          <cell r="A250"/>
          <cell r="B250"/>
          <cell r="C250"/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/>
          <cell r="B252"/>
          <cell r="C252"/>
          <cell r="D252"/>
          <cell r="E252"/>
          <cell r="F252"/>
        </row>
        <row r="253">
          <cell r="A253"/>
          <cell r="B253"/>
          <cell r="C253"/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/>
          <cell r="B255"/>
          <cell r="C255"/>
          <cell r="D255"/>
          <cell r="E255"/>
          <cell r="F255"/>
        </row>
        <row r="256">
          <cell r="A256"/>
          <cell r="B256"/>
          <cell r="C256"/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/>
          <cell r="B258"/>
          <cell r="C258"/>
          <cell r="D258"/>
          <cell r="E258"/>
          <cell r="F258"/>
        </row>
        <row r="259">
          <cell r="A259"/>
          <cell r="B259"/>
          <cell r="C259"/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/>
          <cell r="B261"/>
          <cell r="C261"/>
          <cell r="D261"/>
          <cell r="E261"/>
          <cell r="F261"/>
        </row>
        <row r="262">
          <cell r="A262"/>
          <cell r="B262"/>
          <cell r="C262"/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/>
          <cell r="B264"/>
          <cell r="C264"/>
          <cell r="D264"/>
          <cell r="E264"/>
          <cell r="F264"/>
        </row>
        <row r="265">
          <cell r="A265"/>
          <cell r="B265"/>
          <cell r="C265"/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/>
          <cell r="B267"/>
          <cell r="C267"/>
          <cell r="D267"/>
          <cell r="E267"/>
          <cell r="F267"/>
        </row>
        <row r="268">
          <cell r="A268"/>
          <cell r="B268"/>
          <cell r="C268"/>
          <cell r="D268"/>
          <cell r="E268"/>
          <cell r="F268"/>
        </row>
        <row r="269">
          <cell r="A269"/>
          <cell r="B269"/>
          <cell r="C269"/>
          <cell r="D269"/>
          <cell r="E269"/>
          <cell r="F269"/>
        </row>
        <row r="270">
          <cell r="A270"/>
          <cell r="B270"/>
          <cell r="C270"/>
          <cell r="D270"/>
          <cell r="E270"/>
          <cell r="F270"/>
        </row>
        <row r="271">
          <cell r="A271"/>
          <cell r="B271"/>
          <cell r="C271"/>
          <cell r="D271"/>
          <cell r="E271"/>
          <cell r="F271"/>
        </row>
        <row r="272">
          <cell r="A272"/>
          <cell r="B272"/>
          <cell r="C272"/>
          <cell r="D272"/>
          <cell r="E272"/>
          <cell r="F272"/>
        </row>
        <row r="273">
          <cell r="A273"/>
          <cell r="B273"/>
          <cell r="C273"/>
          <cell r="D273"/>
          <cell r="E273"/>
          <cell r="F273"/>
        </row>
        <row r="274">
          <cell r="A274"/>
          <cell r="B274"/>
          <cell r="C274"/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/>
          <cell r="B276"/>
          <cell r="C276"/>
          <cell r="D276"/>
          <cell r="E276"/>
          <cell r="F276"/>
        </row>
        <row r="277">
          <cell r="A277"/>
          <cell r="B277"/>
          <cell r="C277"/>
          <cell r="D277"/>
          <cell r="E277"/>
          <cell r="F277"/>
        </row>
        <row r="278">
          <cell r="A278"/>
          <cell r="B278"/>
          <cell r="C278"/>
          <cell r="D278"/>
          <cell r="E278"/>
          <cell r="F278"/>
        </row>
        <row r="279">
          <cell r="A279"/>
          <cell r="B279"/>
          <cell r="C279"/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/>
          <cell r="B281"/>
          <cell r="C281"/>
          <cell r="D281"/>
          <cell r="E281"/>
          <cell r="F281"/>
        </row>
        <row r="282">
          <cell r="A282"/>
          <cell r="B282"/>
          <cell r="C282"/>
          <cell r="D282"/>
          <cell r="E282"/>
          <cell r="F282"/>
        </row>
        <row r="283">
          <cell r="A283"/>
          <cell r="B283"/>
          <cell r="C283"/>
          <cell r="D283"/>
          <cell r="E283"/>
          <cell r="F283"/>
        </row>
        <row r="284">
          <cell r="A284"/>
          <cell r="B284"/>
          <cell r="C284"/>
          <cell r="D284"/>
          <cell r="E284"/>
          <cell r="F284"/>
        </row>
        <row r="285">
          <cell r="A285"/>
          <cell r="B285"/>
          <cell r="C285"/>
          <cell r="D285"/>
          <cell r="E285"/>
          <cell r="F285"/>
        </row>
        <row r="286">
          <cell r="A286"/>
          <cell r="B286"/>
          <cell r="C286"/>
          <cell r="D286"/>
          <cell r="E286"/>
          <cell r="F286"/>
        </row>
        <row r="287">
          <cell r="A287"/>
          <cell r="B287"/>
          <cell r="C287"/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/>
          <cell r="B289"/>
          <cell r="C289"/>
          <cell r="D289"/>
          <cell r="E289"/>
          <cell r="F289"/>
        </row>
        <row r="290">
          <cell r="A290"/>
          <cell r="B290"/>
          <cell r="C290"/>
          <cell r="D290"/>
          <cell r="E290"/>
          <cell r="F290"/>
        </row>
        <row r="291">
          <cell r="A291"/>
          <cell r="B291"/>
          <cell r="C291"/>
          <cell r="D291"/>
          <cell r="E291"/>
          <cell r="F291"/>
        </row>
        <row r="292">
          <cell r="A292"/>
          <cell r="B292"/>
          <cell r="C292"/>
          <cell r="D292"/>
          <cell r="E292"/>
          <cell r="F292"/>
        </row>
        <row r="293">
          <cell r="A293"/>
          <cell r="B293"/>
          <cell r="C293"/>
          <cell r="D293"/>
          <cell r="E293"/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/>
          <cell r="B295"/>
          <cell r="C295"/>
          <cell r="D295"/>
          <cell r="E295"/>
          <cell r="F295"/>
        </row>
        <row r="296">
          <cell r="A296"/>
          <cell r="B296"/>
          <cell r="C296"/>
          <cell r="D296"/>
          <cell r="E296"/>
          <cell r="F296"/>
        </row>
        <row r="297">
          <cell r="A297"/>
          <cell r="B297"/>
          <cell r="C297"/>
          <cell r="D297"/>
          <cell r="E297"/>
          <cell r="F297"/>
        </row>
        <row r="298">
          <cell r="A298"/>
          <cell r="B298"/>
          <cell r="C298"/>
          <cell r="D298"/>
          <cell r="E298"/>
          <cell r="F298"/>
        </row>
        <row r="299">
          <cell r="A299"/>
          <cell r="B299"/>
          <cell r="C299"/>
          <cell r="D299"/>
          <cell r="E299"/>
          <cell r="F299"/>
        </row>
        <row r="300">
          <cell r="A300"/>
          <cell r="B300"/>
          <cell r="C300"/>
          <cell r="D300"/>
          <cell r="E300"/>
          <cell r="F300"/>
        </row>
        <row r="301">
          <cell r="A301"/>
          <cell r="B301"/>
          <cell r="C301"/>
          <cell r="D301"/>
          <cell r="E301"/>
          <cell r="F301"/>
        </row>
        <row r="302">
          <cell r="A302"/>
          <cell r="B302"/>
          <cell r="C302"/>
          <cell r="D302"/>
          <cell r="E302"/>
          <cell r="F302"/>
        </row>
        <row r="303">
          <cell r="A303"/>
          <cell r="B303"/>
          <cell r="C303"/>
          <cell r="D303"/>
          <cell r="E303"/>
          <cell r="F303"/>
        </row>
        <row r="304">
          <cell r="A304"/>
          <cell r="B304"/>
          <cell r="C304"/>
          <cell r="D304"/>
          <cell r="E304"/>
          <cell r="F304"/>
        </row>
        <row r="305">
          <cell r="A305"/>
          <cell r="B305"/>
          <cell r="C305"/>
          <cell r="D305"/>
          <cell r="E305"/>
          <cell r="F305"/>
        </row>
        <row r="306">
          <cell r="A306"/>
          <cell r="B306"/>
          <cell r="C306"/>
          <cell r="D306"/>
          <cell r="E306"/>
          <cell r="F306"/>
        </row>
        <row r="307">
          <cell r="A307"/>
          <cell r="B307"/>
          <cell r="C307"/>
          <cell r="D307"/>
          <cell r="E307"/>
          <cell r="F307"/>
        </row>
        <row r="308">
          <cell r="A308"/>
          <cell r="B308"/>
          <cell r="C308"/>
          <cell r="D308"/>
          <cell r="E308"/>
          <cell r="F308"/>
        </row>
        <row r="309">
          <cell r="A309"/>
          <cell r="B309"/>
          <cell r="C309"/>
          <cell r="D309"/>
          <cell r="E309"/>
          <cell r="F309"/>
        </row>
        <row r="310">
          <cell r="A310"/>
          <cell r="B310"/>
          <cell r="C310"/>
          <cell r="D310"/>
          <cell r="E310"/>
          <cell r="F310"/>
        </row>
        <row r="311">
          <cell r="A311"/>
          <cell r="B311"/>
          <cell r="C311"/>
          <cell r="D311"/>
          <cell r="E311"/>
          <cell r="F311"/>
        </row>
        <row r="312">
          <cell r="A312"/>
          <cell r="B312"/>
          <cell r="C312"/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/>
          <cell r="B314"/>
          <cell r="C314"/>
          <cell r="D314"/>
          <cell r="E314"/>
          <cell r="F314"/>
        </row>
        <row r="315">
          <cell r="A315"/>
          <cell r="B315"/>
          <cell r="C315"/>
          <cell r="D315"/>
          <cell r="E315"/>
          <cell r="F315"/>
        </row>
        <row r="316">
          <cell r="A316"/>
          <cell r="B316"/>
          <cell r="C316"/>
          <cell r="D316"/>
          <cell r="E316"/>
          <cell r="F316"/>
        </row>
        <row r="317">
          <cell r="A317"/>
          <cell r="B317"/>
          <cell r="C317"/>
          <cell r="D317"/>
          <cell r="E317"/>
          <cell r="F317"/>
        </row>
        <row r="318">
          <cell r="A318"/>
          <cell r="B318"/>
          <cell r="C318"/>
          <cell r="D318"/>
          <cell r="E318"/>
          <cell r="F318"/>
        </row>
        <row r="319">
          <cell r="A319"/>
          <cell r="B319"/>
          <cell r="C319"/>
          <cell r="D319"/>
          <cell r="E319"/>
          <cell r="F319"/>
        </row>
        <row r="320">
          <cell r="A320"/>
          <cell r="B320"/>
          <cell r="C320"/>
          <cell r="D320"/>
          <cell r="E320"/>
          <cell r="F320"/>
        </row>
        <row r="321">
          <cell r="A321"/>
          <cell r="B321"/>
          <cell r="C321"/>
          <cell r="D321"/>
          <cell r="E321"/>
          <cell r="F321"/>
        </row>
        <row r="322">
          <cell r="A322"/>
          <cell r="B322"/>
          <cell r="C322"/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/>
          <cell r="B324"/>
          <cell r="C324"/>
          <cell r="D324"/>
          <cell r="E324"/>
          <cell r="F324"/>
        </row>
        <row r="325">
          <cell r="A325"/>
          <cell r="B325"/>
          <cell r="C325"/>
          <cell r="D325"/>
          <cell r="E325"/>
          <cell r="F325"/>
        </row>
        <row r="326">
          <cell r="A326"/>
          <cell r="B326"/>
          <cell r="C326"/>
          <cell r="D326"/>
          <cell r="E326"/>
          <cell r="F326"/>
        </row>
        <row r="327">
          <cell r="A327"/>
          <cell r="B327"/>
          <cell r="C327"/>
          <cell r="D327"/>
          <cell r="E327"/>
          <cell r="F327"/>
        </row>
        <row r="328">
          <cell r="A328"/>
          <cell r="B328"/>
          <cell r="C328"/>
          <cell r="D328"/>
          <cell r="E328"/>
          <cell r="F328"/>
        </row>
        <row r="329">
          <cell r="A329"/>
          <cell r="B329"/>
          <cell r="C329"/>
          <cell r="D329"/>
          <cell r="E329"/>
          <cell r="F329"/>
        </row>
        <row r="330">
          <cell r="A330"/>
          <cell r="B330"/>
          <cell r="C330"/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/>
          <cell r="B332"/>
          <cell r="C332"/>
          <cell r="D332"/>
          <cell r="E332"/>
          <cell r="F332"/>
        </row>
        <row r="333">
          <cell r="A333"/>
          <cell r="B333"/>
          <cell r="C333"/>
          <cell r="D333"/>
          <cell r="E333"/>
          <cell r="F333"/>
        </row>
        <row r="334">
          <cell r="A334"/>
          <cell r="B334"/>
          <cell r="C334"/>
          <cell r="D334"/>
          <cell r="E334"/>
          <cell r="F334"/>
        </row>
        <row r="335">
          <cell r="A335"/>
          <cell r="B335"/>
          <cell r="C335"/>
          <cell r="D335"/>
          <cell r="E335"/>
          <cell r="F335"/>
        </row>
        <row r="336">
          <cell r="A336"/>
          <cell r="B336"/>
          <cell r="C336"/>
          <cell r="D336"/>
          <cell r="E336"/>
          <cell r="F336"/>
        </row>
        <row r="337">
          <cell r="A337"/>
          <cell r="B337"/>
          <cell r="C337"/>
          <cell r="D337"/>
          <cell r="E337"/>
          <cell r="F337"/>
        </row>
        <row r="338">
          <cell r="A338"/>
          <cell r="B338"/>
          <cell r="C338"/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/>
          <cell r="B340"/>
          <cell r="C340"/>
          <cell r="D340"/>
          <cell r="E340"/>
          <cell r="F340"/>
        </row>
        <row r="341">
          <cell r="A341"/>
          <cell r="B341"/>
          <cell r="C341"/>
          <cell r="D341"/>
          <cell r="E341"/>
          <cell r="F341"/>
        </row>
        <row r="342">
          <cell r="A342"/>
          <cell r="B342"/>
          <cell r="C342"/>
          <cell r="D342"/>
          <cell r="E342"/>
          <cell r="F342"/>
        </row>
        <row r="343">
          <cell r="A343"/>
          <cell r="B343"/>
          <cell r="C343"/>
          <cell r="D343"/>
          <cell r="E343"/>
          <cell r="F343"/>
        </row>
        <row r="344">
          <cell r="A344"/>
          <cell r="B344"/>
          <cell r="C344"/>
          <cell r="D344"/>
          <cell r="E344"/>
          <cell r="F344"/>
        </row>
        <row r="345">
          <cell r="A345"/>
          <cell r="B345"/>
          <cell r="C345"/>
          <cell r="D345"/>
          <cell r="E345"/>
          <cell r="F345"/>
        </row>
        <row r="346">
          <cell r="A346"/>
          <cell r="B346"/>
          <cell r="C346"/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/>
          <cell r="B348"/>
          <cell r="C348"/>
          <cell r="D348"/>
          <cell r="E348"/>
          <cell r="F348"/>
        </row>
        <row r="349">
          <cell r="A349"/>
          <cell r="B349"/>
          <cell r="C349"/>
          <cell r="D349"/>
          <cell r="E349"/>
          <cell r="F349"/>
        </row>
        <row r="350">
          <cell r="A350"/>
          <cell r="B350"/>
          <cell r="C350"/>
          <cell r="D350"/>
          <cell r="E350"/>
          <cell r="F350"/>
        </row>
        <row r="351">
          <cell r="A351"/>
          <cell r="B351"/>
          <cell r="C351"/>
          <cell r="D351"/>
          <cell r="E351"/>
          <cell r="F351"/>
        </row>
        <row r="352">
          <cell r="A352"/>
          <cell r="B352"/>
          <cell r="C352"/>
          <cell r="D352"/>
          <cell r="E352"/>
          <cell r="F352"/>
        </row>
        <row r="353">
          <cell r="A353"/>
          <cell r="B353"/>
          <cell r="C353"/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/>
          <cell r="B355"/>
          <cell r="C355"/>
          <cell r="D355"/>
          <cell r="E355"/>
          <cell r="F355"/>
        </row>
        <row r="356">
          <cell r="A356"/>
          <cell r="B356"/>
          <cell r="C356"/>
          <cell r="D356"/>
          <cell r="E356"/>
          <cell r="F356"/>
        </row>
        <row r="357">
          <cell r="A357"/>
          <cell r="B357"/>
          <cell r="C357"/>
          <cell r="D357"/>
          <cell r="E357"/>
          <cell r="F357"/>
        </row>
        <row r="358">
          <cell r="A358"/>
          <cell r="B358"/>
          <cell r="C358"/>
          <cell r="D358"/>
          <cell r="E358"/>
          <cell r="F358"/>
        </row>
        <row r="359">
          <cell r="A359"/>
          <cell r="B359"/>
          <cell r="C359"/>
          <cell r="D359"/>
          <cell r="E359"/>
          <cell r="F359"/>
        </row>
        <row r="360">
          <cell r="A360"/>
          <cell r="B360"/>
          <cell r="C360"/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/>
          <cell r="B362"/>
          <cell r="C362"/>
          <cell r="D362"/>
          <cell r="E362"/>
          <cell r="F362"/>
        </row>
        <row r="363">
          <cell r="A363"/>
          <cell r="B363"/>
          <cell r="C363"/>
          <cell r="D363"/>
          <cell r="E363"/>
          <cell r="F363"/>
        </row>
        <row r="364">
          <cell r="A364"/>
          <cell r="B364"/>
          <cell r="C364"/>
          <cell r="D364"/>
          <cell r="E364"/>
          <cell r="F364"/>
        </row>
        <row r="365">
          <cell r="A365"/>
          <cell r="B365"/>
          <cell r="C365"/>
          <cell r="D365"/>
          <cell r="E365"/>
          <cell r="F365"/>
        </row>
        <row r="366">
          <cell r="A366"/>
          <cell r="B366"/>
          <cell r="C366"/>
          <cell r="D366"/>
          <cell r="E366"/>
          <cell r="F366"/>
        </row>
        <row r="367">
          <cell r="A367"/>
          <cell r="B367"/>
          <cell r="C367"/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/>
          <cell r="B369"/>
          <cell r="C369"/>
          <cell r="D369"/>
          <cell r="E369"/>
          <cell r="F369"/>
        </row>
        <row r="370">
          <cell r="A370"/>
          <cell r="B370"/>
          <cell r="C370"/>
          <cell r="D370"/>
          <cell r="E370"/>
          <cell r="F370"/>
        </row>
        <row r="371">
          <cell r="A371"/>
          <cell r="B371"/>
          <cell r="C371"/>
          <cell r="D371"/>
          <cell r="E371"/>
          <cell r="F371"/>
        </row>
        <row r="372">
          <cell r="A372"/>
          <cell r="B372"/>
          <cell r="C372"/>
          <cell r="D372"/>
          <cell r="E372"/>
          <cell r="F372"/>
        </row>
        <row r="373">
          <cell r="A373"/>
          <cell r="B373"/>
          <cell r="C373"/>
          <cell r="D373"/>
          <cell r="E373"/>
          <cell r="F373"/>
        </row>
        <row r="374">
          <cell r="A374"/>
          <cell r="B374"/>
          <cell r="C374"/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/>
          <cell r="B376"/>
          <cell r="C376"/>
          <cell r="D376"/>
          <cell r="E376"/>
          <cell r="F376"/>
        </row>
        <row r="377">
          <cell r="A377"/>
          <cell r="B377"/>
          <cell r="C377"/>
          <cell r="D377"/>
          <cell r="E377"/>
          <cell r="F377"/>
        </row>
        <row r="378">
          <cell r="A378"/>
          <cell r="B378"/>
          <cell r="C378"/>
          <cell r="D378"/>
          <cell r="E378"/>
          <cell r="F378"/>
        </row>
        <row r="379">
          <cell r="A379"/>
          <cell r="B379"/>
          <cell r="C379"/>
          <cell r="D379"/>
          <cell r="E379"/>
          <cell r="F379"/>
        </row>
        <row r="380">
          <cell r="A380"/>
          <cell r="B380"/>
          <cell r="C380"/>
          <cell r="D380"/>
          <cell r="E380"/>
          <cell r="F380"/>
        </row>
        <row r="381">
          <cell r="A381"/>
          <cell r="B381"/>
          <cell r="C381"/>
          <cell r="D381"/>
          <cell r="E381"/>
          <cell r="F381"/>
        </row>
        <row r="382">
          <cell r="A382"/>
          <cell r="B382"/>
          <cell r="C382"/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/>
          <cell r="B384"/>
          <cell r="C384"/>
          <cell r="D384"/>
          <cell r="E384"/>
          <cell r="F384"/>
        </row>
        <row r="385">
          <cell r="A385"/>
          <cell r="B385"/>
          <cell r="C385"/>
          <cell r="D385"/>
          <cell r="E385"/>
          <cell r="F385"/>
        </row>
        <row r="386">
          <cell r="A386"/>
          <cell r="B386"/>
          <cell r="C386"/>
          <cell r="D386"/>
          <cell r="E386"/>
          <cell r="F386"/>
        </row>
        <row r="387">
          <cell r="A387"/>
          <cell r="B387"/>
          <cell r="C387"/>
          <cell r="D387"/>
          <cell r="E387"/>
          <cell r="F387"/>
        </row>
        <row r="388">
          <cell r="A388"/>
          <cell r="B388"/>
          <cell r="C388"/>
          <cell r="D388"/>
          <cell r="E388"/>
          <cell r="F388"/>
        </row>
        <row r="389">
          <cell r="A389"/>
          <cell r="B389"/>
          <cell r="C389"/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/>
          <cell r="B391"/>
          <cell r="C391"/>
          <cell r="D391"/>
          <cell r="E391"/>
          <cell r="F391"/>
        </row>
        <row r="392">
          <cell r="A392"/>
          <cell r="B392"/>
          <cell r="C392"/>
          <cell r="D392"/>
          <cell r="E392"/>
          <cell r="F392"/>
        </row>
        <row r="393">
          <cell r="A393"/>
          <cell r="B393"/>
          <cell r="C393"/>
          <cell r="D393"/>
          <cell r="E393"/>
          <cell r="F393"/>
        </row>
        <row r="394">
          <cell r="A394"/>
          <cell r="B394"/>
          <cell r="C394"/>
          <cell r="D394"/>
          <cell r="E394"/>
          <cell r="F394"/>
        </row>
        <row r="395">
          <cell r="A395"/>
          <cell r="B395"/>
          <cell r="C395"/>
          <cell r="D395"/>
          <cell r="E395"/>
          <cell r="F395"/>
        </row>
        <row r="396">
          <cell r="A396"/>
          <cell r="B396"/>
          <cell r="C396"/>
          <cell r="D396"/>
          <cell r="E396"/>
          <cell r="F396"/>
        </row>
        <row r="397">
          <cell r="A397"/>
          <cell r="B397"/>
          <cell r="C397"/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/>
          <cell r="B399"/>
          <cell r="C399"/>
          <cell r="D399"/>
          <cell r="E399"/>
          <cell r="F399"/>
        </row>
        <row r="400">
          <cell r="A400"/>
          <cell r="B400"/>
          <cell r="C400"/>
          <cell r="D400"/>
          <cell r="E400"/>
          <cell r="F400"/>
        </row>
        <row r="401">
          <cell r="A401"/>
          <cell r="B401"/>
          <cell r="C401"/>
          <cell r="D401"/>
          <cell r="E401"/>
          <cell r="F401"/>
        </row>
        <row r="402">
          <cell r="A402"/>
          <cell r="B402"/>
          <cell r="C402"/>
          <cell r="D402"/>
          <cell r="E402"/>
          <cell r="F402"/>
        </row>
        <row r="403">
          <cell r="A403"/>
          <cell r="B403"/>
          <cell r="C403"/>
          <cell r="D403"/>
          <cell r="E403"/>
          <cell r="F403"/>
        </row>
        <row r="404">
          <cell r="A404"/>
          <cell r="B404"/>
          <cell r="C404"/>
          <cell r="D404"/>
          <cell r="E404"/>
          <cell r="F404"/>
        </row>
        <row r="405">
          <cell r="A405"/>
          <cell r="B405"/>
          <cell r="C405"/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/>
          <cell r="B407"/>
          <cell r="C407"/>
          <cell r="D407"/>
          <cell r="E407"/>
          <cell r="F407"/>
        </row>
        <row r="408">
          <cell r="A408"/>
          <cell r="B408"/>
          <cell r="C408"/>
          <cell r="D408"/>
          <cell r="E408"/>
          <cell r="F408"/>
        </row>
        <row r="409">
          <cell r="A409"/>
          <cell r="B409"/>
          <cell r="C409"/>
          <cell r="D409"/>
          <cell r="E409"/>
          <cell r="F409"/>
        </row>
        <row r="410">
          <cell r="A410"/>
          <cell r="B410"/>
          <cell r="C410"/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/>
          <cell r="B412"/>
          <cell r="C412"/>
          <cell r="D412"/>
          <cell r="E412"/>
          <cell r="F412"/>
        </row>
        <row r="413">
          <cell r="A413"/>
          <cell r="B413"/>
          <cell r="C413"/>
          <cell r="D413"/>
          <cell r="E413"/>
          <cell r="F413"/>
        </row>
        <row r="414">
          <cell r="A414"/>
          <cell r="B414"/>
          <cell r="C414"/>
          <cell r="D414"/>
          <cell r="E414"/>
          <cell r="F414"/>
        </row>
        <row r="415">
          <cell r="A415"/>
          <cell r="B415"/>
          <cell r="C415"/>
          <cell r="D415"/>
          <cell r="E415"/>
          <cell r="F415"/>
        </row>
        <row r="416">
          <cell r="A416"/>
          <cell r="B416"/>
          <cell r="C416"/>
          <cell r="D416"/>
          <cell r="E416"/>
          <cell r="F416"/>
        </row>
        <row r="417">
          <cell r="A417"/>
          <cell r="B417"/>
          <cell r="C417"/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/>
          <cell r="B420"/>
          <cell r="C420"/>
          <cell r="D420"/>
          <cell r="E420"/>
          <cell r="F420"/>
        </row>
        <row r="421">
          <cell r="A421"/>
          <cell r="B421"/>
          <cell r="C421"/>
          <cell r="D421"/>
          <cell r="E421"/>
          <cell r="F421"/>
        </row>
        <row r="422">
          <cell r="A422"/>
          <cell r="B422"/>
          <cell r="C422"/>
          <cell r="D422"/>
          <cell r="E422"/>
          <cell r="F422"/>
        </row>
        <row r="423">
          <cell r="A423"/>
          <cell r="B423"/>
          <cell r="C423"/>
          <cell r="D423"/>
          <cell r="E423"/>
          <cell r="F423"/>
        </row>
        <row r="424">
          <cell r="A424"/>
          <cell r="B424"/>
          <cell r="C424"/>
          <cell r="D424"/>
          <cell r="E424"/>
          <cell r="F424"/>
        </row>
        <row r="425">
          <cell r="A425"/>
          <cell r="B425"/>
          <cell r="C425"/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/>
          <cell r="B427"/>
          <cell r="C427"/>
          <cell r="D427"/>
          <cell r="E427"/>
          <cell r="F427"/>
        </row>
        <row r="428">
          <cell r="A428"/>
          <cell r="B428"/>
          <cell r="C428"/>
          <cell r="D428"/>
          <cell r="E428"/>
          <cell r="F428"/>
        </row>
        <row r="429">
          <cell r="A429"/>
          <cell r="B429"/>
          <cell r="C429"/>
          <cell r="D429"/>
          <cell r="E429"/>
          <cell r="F429"/>
        </row>
        <row r="430">
          <cell r="A430"/>
          <cell r="B430"/>
          <cell r="C430"/>
          <cell r="D430"/>
          <cell r="E430"/>
          <cell r="F430"/>
        </row>
        <row r="431">
          <cell r="A431"/>
          <cell r="B431"/>
          <cell r="C431"/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/>
          <cell r="B433"/>
          <cell r="C433"/>
          <cell r="D433"/>
          <cell r="E433"/>
          <cell r="F433"/>
        </row>
        <row r="434">
          <cell r="A434"/>
          <cell r="B434"/>
          <cell r="C434"/>
          <cell r="D434"/>
          <cell r="E434"/>
          <cell r="F434"/>
        </row>
        <row r="435">
          <cell r="A435"/>
          <cell r="B435"/>
          <cell r="C435"/>
          <cell r="D435"/>
          <cell r="E435"/>
          <cell r="F435"/>
        </row>
        <row r="436">
          <cell r="A436"/>
          <cell r="B436"/>
          <cell r="C436"/>
          <cell r="D436"/>
          <cell r="E436"/>
          <cell r="F436"/>
        </row>
        <row r="437">
          <cell r="A437"/>
          <cell r="B437"/>
          <cell r="C437"/>
          <cell r="D437"/>
          <cell r="E437"/>
          <cell r="F437"/>
        </row>
        <row r="438">
          <cell r="A438"/>
          <cell r="B438"/>
          <cell r="C438"/>
          <cell r="D438"/>
          <cell r="E438"/>
          <cell r="F438"/>
        </row>
        <row r="439">
          <cell r="A439"/>
          <cell r="B439"/>
          <cell r="C439"/>
          <cell r="D439"/>
          <cell r="E439"/>
          <cell r="F439"/>
        </row>
        <row r="440">
          <cell r="A440"/>
          <cell r="B440"/>
          <cell r="C440"/>
          <cell r="D440"/>
          <cell r="E440"/>
          <cell r="F440"/>
        </row>
        <row r="441">
          <cell r="A441"/>
          <cell r="B441"/>
          <cell r="C441"/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/>
          <cell r="B443"/>
          <cell r="C443"/>
          <cell r="D443"/>
          <cell r="E443"/>
          <cell r="F443"/>
        </row>
        <row r="444">
          <cell r="A444"/>
          <cell r="B444"/>
          <cell r="C444"/>
          <cell r="D444"/>
          <cell r="E444"/>
          <cell r="F444"/>
        </row>
        <row r="445">
          <cell r="A445"/>
          <cell r="B445"/>
          <cell r="C445"/>
          <cell r="D445"/>
          <cell r="E445"/>
          <cell r="F445"/>
        </row>
        <row r="446">
          <cell r="A446"/>
          <cell r="B446"/>
          <cell r="C446"/>
          <cell r="D446"/>
          <cell r="E446"/>
          <cell r="F446"/>
        </row>
        <row r="447">
          <cell r="A447"/>
          <cell r="B447"/>
          <cell r="C447"/>
          <cell r="D447"/>
          <cell r="E447"/>
          <cell r="F447"/>
        </row>
        <row r="448">
          <cell r="A448"/>
          <cell r="B448"/>
          <cell r="C448"/>
          <cell r="D448"/>
          <cell r="E448"/>
          <cell r="F448"/>
        </row>
        <row r="449">
          <cell r="A449"/>
          <cell r="B449"/>
          <cell r="C449"/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/>
          <cell r="B452"/>
          <cell r="C452"/>
          <cell r="D452"/>
          <cell r="E452"/>
          <cell r="F452"/>
        </row>
        <row r="453">
          <cell r="A453"/>
          <cell r="B453"/>
          <cell r="C453"/>
          <cell r="D453"/>
          <cell r="E453"/>
          <cell r="F453"/>
        </row>
        <row r="454">
          <cell r="A454"/>
          <cell r="B454"/>
          <cell r="C454"/>
          <cell r="D454"/>
          <cell r="E454"/>
          <cell r="F454"/>
        </row>
        <row r="455">
          <cell r="A455"/>
          <cell r="B455"/>
          <cell r="C455"/>
          <cell r="D455"/>
          <cell r="E455"/>
          <cell r="F455"/>
        </row>
        <row r="456">
          <cell r="A456"/>
          <cell r="B456"/>
          <cell r="C456"/>
          <cell r="D456"/>
          <cell r="E456"/>
          <cell r="F456"/>
        </row>
        <row r="457">
          <cell r="A457"/>
          <cell r="B457"/>
          <cell r="C457"/>
          <cell r="D457"/>
          <cell r="E457"/>
          <cell r="F457"/>
        </row>
        <row r="458">
          <cell r="A458"/>
          <cell r="B458"/>
          <cell r="C458"/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/>
          <cell r="B460"/>
          <cell r="C460"/>
          <cell r="D460"/>
          <cell r="E460"/>
          <cell r="F460"/>
        </row>
        <row r="461">
          <cell r="A461"/>
          <cell r="B461"/>
          <cell r="C461"/>
          <cell r="D461"/>
          <cell r="E461"/>
          <cell r="F461"/>
        </row>
        <row r="462">
          <cell r="A462"/>
          <cell r="B462"/>
          <cell r="C462"/>
          <cell r="D462"/>
          <cell r="E462"/>
          <cell r="F462"/>
        </row>
        <row r="463">
          <cell r="A463"/>
          <cell r="B463"/>
          <cell r="C463"/>
          <cell r="D463"/>
          <cell r="E463"/>
          <cell r="F463"/>
        </row>
        <row r="464">
          <cell r="A464"/>
          <cell r="B464"/>
          <cell r="C464"/>
          <cell r="D464"/>
          <cell r="E464"/>
          <cell r="F464"/>
        </row>
        <row r="465">
          <cell r="A465"/>
          <cell r="B465"/>
          <cell r="C465"/>
          <cell r="D465"/>
          <cell r="E465"/>
          <cell r="F465"/>
        </row>
        <row r="466">
          <cell r="A466"/>
          <cell r="B466"/>
          <cell r="C466"/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/>
          <cell r="B468"/>
          <cell r="C468"/>
          <cell r="D468"/>
          <cell r="E468"/>
          <cell r="F468"/>
        </row>
        <row r="469">
          <cell r="A469"/>
          <cell r="B469"/>
          <cell r="C469"/>
          <cell r="D469"/>
          <cell r="E469"/>
          <cell r="F469"/>
        </row>
        <row r="470">
          <cell r="A470"/>
          <cell r="B470"/>
          <cell r="C470"/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/>
          <cell r="B472"/>
          <cell r="C472"/>
          <cell r="D472"/>
          <cell r="E472"/>
          <cell r="F472"/>
        </row>
        <row r="473">
          <cell r="A473"/>
          <cell r="B473"/>
          <cell r="C473"/>
          <cell r="D473"/>
          <cell r="E473"/>
          <cell r="F473"/>
        </row>
        <row r="474">
          <cell r="A474"/>
          <cell r="B474"/>
          <cell r="C474"/>
          <cell r="D474"/>
          <cell r="E474"/>
          <cell r="F474"/>
        </row>
        <row r="475">
          <cell r="A475"/>
          <cell r="B475"/>
          <cell r="C475"/>
          <cell r="D475"/>
          <cell r="E475"/>
          <cell r="F475"/>
        </row>
        <row r="476">
          <cell r="A476"/>
          <cell r="B476"/>
          <cell r="C476"/>
          <cell r="D476"/>
          <cell r="E476"/>
          <cell r="F476"/>
        </row>
        <row r="477">
          <cell r="A477"/>
          <cell r="B477"/>
          <cell r="C477"/>
          <cell r="D477"/>
          <cell r="E477"/>
          <cell r="F477"/>
        </row>
        <row r="478">
          <cell r="A478"/>
          <cell r="B478"/>
          <cell r="C478"/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/>
          <cell r="B480"/>
          <cell r="C480"/>
          <cell r="D480"/>
          <cell r="E480"/>
          <cell r="F480"/>
        </row>
        <row r="481">
          <cell r="A481"/>
          <cell r="B481"/>
          <cell r="C481"/>
          <cell r="D481"/>
          <cell r="E481"/>
          <cell r="F481"/>
        </row>
        <row r="482">
          <cell r="A482"/>
          <cell r="B482"/>
          <cell r="C482"/>
          <cell r="D482"/>
          <cell r="E482"/>
          <cell r="F482"/>
        </row>
        <row r="483">
          <cell r="A483"/>
          <cell r="B483"/>
          <cell r="C483"/>
          <cell r="D483"/>
          <cell r="E483"/>
          <cell r="F483"/>
        </row>
        <row r="484">
          <cell r="A484"/>
          <cell r="B484"/>
          <cell r="C484"/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/>
          <cell r="B486"/>
          <cell r="C486"/>
          <cell r="D486"/>
          <cell r="E486"/>
          <cell r="F486"/>
        </row>
        <row r="487">
          <cell r="A487"/>
          <cell r="B487"/>
          <cell r="C487"/>
          <cell r="D487"/>
          <cell r="E487"/>
          <cell r="F487"/>
        </row>
        <row r="488">
          <cell r="A488"/>
          <cell r="B488"/>
          <cell r="C488"/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/>
          <cell r="B491"/>
          <cell r="C491"/>
          <cell r="D491"/>
          <cell r="E491"/>
          <cell r="F491"/>
        </row>
        <row r="492">
          <cell r="A492"/>
          <cell r="B492"/>
          <cell r="C492"/>
          <cell r="D492"/>
          <cell r="E492"/>
          <cell r="F492"/>
        </row>
        <row r="493">
          <cell r="A493"/>
          <cell r="B493"/>
          <cell r="C493"/>
          <cell r="D493"/>
          <cell r="E493"/>
          <cell r="F493"/>
        </row>
        <row r="494">
          <cell r="A494"/>
          <cell r="B494"/>
          <cell r="C494"/>
          <cell r="D494"/>
          <cell r="E494"/>
          <cell r="F494"/>
        </row>
        <row r="495">
          <cell r="A495"/>
          <cell r="B495"/>
          <cell r="C495"/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/>
          <cell r="B497"/>
          <cell r="C497"/>
          <cell r="D497"/>
          <cell r="E497"/>
          <cell r="F497"/>
        </row>
      </sheetData>
      <sheetData sheetId="3">
        <row r="1">
          <cell r="A1" t="str">
            <v>FIXEDCODE</v>
          </cell>
          <cell r="B1" t="str">
            <v>FIXEDVALUE</v>
          </cell>
          <cell r="C1" t="str">
            <v>FIXEDDESC</v>
          </cell>
        </row>
        <row r="2">
          <cell r="A2" t="str">
            <v>HUID-SEIZ</v>
          </cell>
          <cell r="B2" t="str">
            <v>Komend seizoensjaar</v>
          </cell>
          <cell r="C2" t="str">
            <v>2025</v>
          </cell>
        </row>
        <row r="3">
          <cell r="A3" t="str">
            <v>LNR</v>
          </cell>
          <cell r="B3" t="str">
            <v>Volle commerciële bedrijfsnaam</v>
          </cell>
          <cell r="C3" t="str">
            <v>Lavinia Naturist Resort</v>
          </cell>
        </row>
        <row r="4">
          <cell r="A4" t="str">
            <v>TAAL3</v>
          </cell>
          <cell r="B4" t="str">
            <v>Taal in 3 talen</v>
          </cell>
          <cell r="C4" t="str">
            <v>Taal - Language - Idioma</v>
          </cell>
        </row>
        <row r="5">
          <cell r="A5" t="str">
            <v>NEDNED</v>
          </cell>
          <cell r="B5" t="str">
            <v>Taal Nederlands enkel in Nederlands</v>
          </cell>
          <cell r="C5" t="str">
            <v>Nederlands</v>
          </cell>
        </row>
        <row r="6">
          <cell r="A6" t="str">
            <v>ENGENG</v>
          </cell>
          <cell r="B6" t="str">
            <v>Taal Engels enkel in Engels</v>
          </cell>
          <cell r="C6" t="str">
            <v>English</v>
          </cell>
        </row>
        <row r="7">
          <cell r="A7" t="str">
            <v>ESPESP</v>
          </cell>
          <cell r="B7" t="str">
            <v>Taal Spaans enkel in Spaans</v>
          </cell>
          <cell r="C7" t="str">
            <v>Español/Castellano</v>
          </cell>
        </row>
        <row r="8">
          <cell r="A8" t="str">
            <v>FRAFRA</v>
          </cell>
          <cell r="B8" t="str">
            <v>Taal Frans enkel in Frans</v>
          </cell>
          <cell r="C8" t="str">
            <v>Français</v>
          </cell>
        </row>
        <row r="9">
          <cell r="A9" t="str">
            <v>DEUDEU</v>
          </cell>
          <cell r="B9" t="str">
            <v>Taal Duits enkel in Duits</v>
          </cell>
          <cell r="C9" t="str">
            <v>Deutsch</v>
          </cell>
        </row>
        <row r="10">
          <cell r="A10" t="str">
            <v>JA</v>
          </cell>
          <cell r="B10" t="str">
            <v>Ja in 5 talen</v>
          </cell>
          <cell r="C10" t="str">
            <v>Ja - Yes - Si - Oui</v>
          </cell>
        </row>
        <row r="11">
          <cell r="A11" t="str">
            <v>NEEN</v>
          </cell>
          <cell r="B11" t="str">
            <v>Neen in 5 talen</v>
          </cell>
          <cell r="C11" t="str">
            <v>Neen - No - Non - Nein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ATE_TABLES"/>
      <sheetName val="TRANSLATE_FIELDS"/>
      <sheetName val="Talen"/>
      <sheetName val="Documenten"/>
      <sheetName val="Labels"/>
    </sheetNames>
    <sheetDataSet>
      <sheetData sheetId="0"/>
      <sheetData sheetId="1"/>
      <sheetData sheetId="2">
        <row r="2">
          <cell r="A2" t="str">
            <v>DEU</v>
          </cell>
          <cell r="B2" t="str">
            <v>Deutsch</v>
          </cell>
          <cell r="C2">
            <v>5</v>
          </cell>
        </row>
        <row r="3">
          <cell r="A3" t="str">
            <v>ENG</v>
          </cell>
          <cell r="B3" t="str">
            <v>English</v>
          </cell>
          <cell r="C3">
            <v>2</v>
          </cell>
        </row>
        <row r="4">
          <cell r="A4" t="str">
            <v>ESP</v>
          </cell>
          <cell r="B4" t="str">
            <v>Español-Castellano</v>
          </cell>
          <cell r="C4">
            <v>3</v>
          </cell>
        </row>
        <row r="5">
          <cell r="A5" t="str">
            <v>FRA</v>
          </cell>
          <cell r="B5" t="str">
            <v>Français</v>
          </cell>
          <cell r="C5">
            <v>4</v>
          </cell>
        </row>
        <row r="6">
          <cell r="A6" t="str">
            <v>NED</v>
          </cell>
          <cell r="B6" t="str">
            <v>Nederlands</v>
          </cell>
          <cell r="C6">
            <v>1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lavinianaturistresort.com/RESERVEREN/Annuleringsvoorwaarden/" TargetMode="External"/><Relationship Id="rId2" Type="http://schemas.openxmlformats.org/officeDocument/2006/relationships/hyperlink" Target="https://lavinianaturistresort.com/Privacy-beleid/" TargetMode="External"/><Relationship Id="rId1" Type="http://schemas.openxmlformats.org/officeDocument/2006/relationships/hyperlink" Target="https://lavinianaturistresort.com/half-pension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lavinianaturistresort.com/RESERVEREN/Boekingsvoorwaarden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ED54-EF51-49DE-80F5-DBBAC6E2B5BC}">
  <dimension ref="A1:U47"/>
  <sheetViews>
    <sheetView tabSelected="1" zoomScale="90" zoomScaleNormal="90" workbookViewId="0">
      <selection sqref="A1:H1"/>
    </sheetView>
  </sheetViews>
  <sheetFormatPr defaultRowHeight="14.4" x14ac:dyDescent="0.3"/>
  <cols>
    <col min="1" max="1" width="23.77734375" customWidth="1"/>
    <col min="2" max="2" width="18.77734375" customWidth="1"/>
    <col min="5" max="5" width="7.77734375" customWidth="1"/>
    <col min="6" max="6" width="4" style="56" customWidth="1"/>
    <col min="7" max="7" width="3.109375" customWidth="1"/>
    <col min="8" max="8" width="9.77734375" customWidth="1"/>
  </cols>
  <sheetData>
    <row r="1" spans="1:21" ht="34.950000000000003" customHeight="1" thickTop="1" thickBot="1" x14ac:dyDescent="0.35">
      <c r="A1" s="241" t="str">
        <f>VLOOKUP("PrijsIndicator",Taal_labels!A10:F10001,Versie!E7+1,FALSE)</f>
        <v>Prijs indicator</v>
      </c>
      <c r="B1" s="242"/>
      <c r="C1" s="242"/>
      <c r="D1" s="242"/>
      <c r="E1" s="242"/>
      <c r="F1" s="242"/>
      <c r="G1" s="242"/>
      <c r="H1" s="243"/>
      <c r="I1" s="220" t="str">
        <f>Tarieflijst!F1</f>
        <v>Zomer 2026</v>
      </c>
      <c r="J1" s="221"/>
      <c r="K1" s="221"/>
      <c r="L1" s="221"/>
      <c r="M1" s="222"/>
    </row>
    <row r="2" spans="1:21" ht="34.950000000000003" customHeight="1" thickTop="1" thickBot="1" x14ac:dyDescent="0.35">
      <c r="A2" s="215" t="str">
        <f>VLOOKUP("LNR",Vaste_labels!A2:C10082,3,FALSE)</f>
        <v>Lavinia Naturist Resort</v>
      </c>
      <c r="B2" s="216"/>
      <c r="C2" s="216"/>
      <c r="D2" s="216"/>
      <c r="E2" s="216"/>
      <c r="F2" s="216"/>
      <c r="G2" s="216"/>
      <c r="H2" s="217"/>
      <c r="I2" s="72" t="s">
        <v>165</v>
      </c>
      <c r="J2" s="72"/>
      <c r="K2" s="72"/>
      <c r="L2" s="226" t="s">
        <v>161</v>
      </c>
      <c r="M2" s="226"/>
    </row>
    <row r="3" spans="1:21" ht="34.950000000000003" customHeight="1" thickTop="1" thickBot="1" x14ac:dyDescent="0.35">
      <c r="A3" s="244" t="str">
        <f>IF(ISBLANK('Extra VW'!C12)," ",CONCATENATE(VLOOKUP("AfkTav",Taal_labels!A10:F10001,Versie!E7+1,FALSE)," ",'Extra VW'!C12))</f>
        <v xml:space="preserve"> </v>
      </c>
      <c r="B3" s="245"/>
      <c r="C3" s="245"/>
      <c r="D3" s="245"/>
      <c r="E3" s="245"/>
      <c r="F3" s="245"/>
      <c r="G3" s="245"/>
      <c r="H3" s="246"/>
      <c r="I3" s="223" t="str">
        <f>CONCATENATE(VLOOKUP("GeldigTEM",Taal_labels!A10:F10001,Versie!E7+1,FALSE)," ",TEXT(Versie!C9,"d/mm/jj"))</f>
        <v>Geldig t.e.m. 1/08/26</v>
      </c>
      <c r="J3" s="224"/>
      <c r="K3" s="224"/>
      <c r="L3" s="224"/>
      <c r="M3" s="225"/>
    </row>
    <row r="4" spans="1:21" s="26" customFormat="1" ht="14.7" customHeight="1" thickTop="1" thickBot="1" x14ac:dyDescent="0.4">
      <c r="A4" s="238"/>
      <c r="B4" s="238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</row>
    <row r="5" spans="1:21" s="26" customFormat="1" ht="30" customHeight="1" thickBot="1" x14ac:dyDescent="0.75">
      <c r="A5" s="229" t="str">
        <f>CONCATENATE(VLOOKUP("JOUWKEUZE",Taal_labels!A10:F10001,Versie!E7+1,FALSE))</f>
        <v>Jouw keuze</v>
      </c>
      <c r="B5" s="230"/>
      <c r="C5" s="230"/>
      <c r="D5" s="230"/>
      <c r="E5" s="230"/>
      <c r="F5" s="231"/>
      <c r="G5" s="107"/>
      <c r="H5" s="229" t="str">
        <f>CONCATENATE(VLOOKUP("ONSAANBOD",Taal_labels!A10:F10001,Versie!E7+1,FALSE))</f>
        <v>Ons aanbod</v>
      </c>
      <c r="I5" s="230"/>
      <c r="J5" s="230"/>
      <c r="K5" s="230"/>
      <c r="L5" s="230"/>
      <c r="M5" s="231"/>
    </row>
    <row r="6" spans="1:21" s="54" customFormat="1" ht="30" customHeight="1" thickBot="1" x14ac:dyDescent="0.75">
      <c r="A6" s="97" t="str">
        <f>CONCATENATE(VLOOKUP("Accommodatie",Taal_labels!A10:F10001,Versie!E7+1,FALSE))</f>
        <v>Accommodatie</v>
      </c>
      <c r="B6" s="98" t="s">
        <v>76</v>
      </c>
      <c r="C6" s="227"/>
      <c r="D6" s="227"/>
      <c r="E6" s="227"/>
      <c r="F6" s="228"/>
      <c r="G6" s="107"/>
      <c r="H6" s="232" t="str">
        <f>CONCATENATE(VLOOKUP("VerblijfVoor",Taal_labels!$A$2:$F$10001,Versie!$E$7+1,FALSE)," ",TEXT(B9,"0")," ",IF(B9=1,VLOOKUP("Persoon",Taal_labels!$A$2:$F$10001,Versie!$E$7+1,FALSE),VLOOKUP("Personen",Taal_labels!$A$2:$F$10001,Versie!$E$7+1,FALSE))," ",VLOOKUP("InVilla",Taal_labels!$A$2:$F$10001,Versie!$E$7+1,FALSE)," ",B6," ",VLOOKUP("MetAankOp",Taal_labels!$A$2:$F$10001,Versie!$E$7+1,FALSE)," ",TEXT(B7,"d/mm/jj")," ",VLOOKUP("EnVertrekOp",Taal_labels!$A$2:$F$10001,Versie!$E$7+1,FALSE)," ",TEXT(B8,"d/mm/jj")," ",IF(Versie!C33=1,CONCATENATE("met"," ",VLOOKUP("2deslaap",Taal_labels!$A$2:$F$10001,Versie!$E$7+1,FALSE))," "))</f>
        <v xml:space="preserve">Verblijf voor 2 personen in villa Aroma met aankomst op 18/04/26 en vertrek op 25/04/26  </v>
      </c>
      <c r="I6" s="233"/>
      <c r="J6" s="233"/>
      <c r="K6" s="233"/>
      <c r="L6" s="233"/>
      <c r="M6" s="234"/>
      <c r="U6"/>
    </row>
    <row r="7" spans="1:21" s="54" customFormat="1" ht="30" customHeight="1" thickBot="1" x14ac:dyDescent="0.75">
      <c r="A7" s="97" t="str">
        <f>CONCATENATE(VLOOKUP("DatumAank",Taal_labels!A11:F10002,Versie!E7+1,FALSE))</f>
        <v>Datum aankomst</v>
      </c>
      <c r="B7" s="146">
        <v>46130</v>
      </c>
      <c r="C7" s="227" t="str">
        <f>IF(YEAR(B7)=Versie!C28,IF(Versie!C26=4,VLOOKUP("CheckInNotThu",Taal_labels!A10:F10001,Versie!E7+1,FALSE),""),VLOOKUP("DatumIn2025",Taal_labels!A10:F10001,Versie!E7+1,FALSE))</f>
        <v/>
      </c>
      <c r="D7" s="227"/>
      <c r="E7" s="227"/>
      <c r="F7" s="228"/>
      <c r="G7" s="107"/>
      <c r="H7" s="235"/>
      <c r="I7" s="236"/>
      <c r="J7" s="236"/>
      <c r="K7" s="236"/>
      <c r="L7" s="236"/>
      <c r="M7" s="237"/>
      <c r="O7" s="96"/>
      <c r="Q7" s="108"/>
      <c r="R7" s="108"/>
      <c r="S7" s="108"/>
      <c r="T7" s="108"/>
    </row>
    <row r="8" spans="1:21" s="54" customFormat="1" ht="30" customHeight="1" thickBot="1" x14ac:dyDescent="0.75">
      <c r="A8" s="97" t="str">
        <f>CONCATENATE(VLOOKUP("DatumVert",Taal_labels!A12:F10003,Versie!E7+1,FALSE))</f>
        <v>Datum vertrek</v>
      </c>
      <c r="B8" s="146">
        <v>46137</v>
      </c>
      <c r="C8" s="239" t="str">
        <f>IF(Versie!C23&gt;0,VLOOKUP("DatumFout",Taal_labels!A10:F10001,Versie!E7+1,FALSE),IF(ISBLANK(B8),VLOOKUP("DatumFormaat",Taal_labels!A10:F10001,Versie!E7+1,FALSE),IF(YEAR(B8)=Versie!C29,IF(Versie!C27=4,VLOOKUP("CheckOutNotThu",Taal_labels!A10:F10001,Versie!E7+1,FALSE),""),VLOOKUP("DatumIn2025",Taal_labels!A10:F10001,Versie!E7+1,FALSE))))</f>
        <v/>
      </c>
      <c r="D8" s="239"/>
      <c r="E8" s="239"/>
      <c r="F8" s="240"/>
      <c r="G8" s="107"/>
      <c r="H8" s="247"/>
      <c r="I8" s="248"/>
      <c r="J8" s="248"/>
      <c r="K8" s="248"/>
      <c r="L8" s="256">
        <f>Berekening!N8+Berekening!N14</f>
        <v>1085</v>
      </c>
      <c r="M8" s="257"/>
    </row>
    <row r="9" spans="1:21" s="54" customFormat="1" ht="30" customHeight="1" thickBot="1" x14ac:dyDescent="0.75">
      <c r="A9" s="97" t="str">
        <f>CONCATENATE(VLOOKUP("AantPers",Taal_labels!A13:F10004,Versie!$E$7+1,FALSE))</f>
        <v>Aantal personen</v>
      </c>
      <c r="B9" s="99">
        <v>2</v>
      </c>
      <c r="C9" s="227" t="str">
        <f>IF(B9&gt;Versie!C25,VLOOKUP("MaxPersOver",Taal_labels!A10:F10001,Versie!E7+1,FALSE),"")</f>
        <v/>
      </c>
      <c r="D9" s="227"/>
      <c r="E9" s="227"/>
      <c r="F9" s="228"/>
      <c r="G9" s="107"/>
      <c r="H9" s="258" t="str">
        <f>IF(ISBLANK('Extra VW'!C6)," ",'Extra VW'!G6)</f>
        <v xml:space="preserve"> </v>
      </c>
      <c r="I9" s="259"/>
      <c r="J9" s="259"/>
      <c r="K9" s="259"/>
      <c r="L9" s="259"/>
      <c r="M9" s="260"/>
    </row>
    <row r="10" spans="1:21" s="54" customFormat="1" ht="30" customHeight="1" thickBot="1" x14ac:dyDescent="0.75">
      <c r="A10" s="97" t="str">
        <f>VLOOKUP("2deSlaap",Taal_labels!A14:F10005,Versie!$E$7+1,FALSE)</f>
        <v>Extra slaap-/badkamer</v>
      </c>
      <c r="B10" s="147" t="s">
        <v>224</v>
      </c>
      <c r="C10" s="227" t="str">
        <f>IF(Versie!C36=1,CONCATENATE(VLOOKUP("NietMogelijk",Taal_labels!A10:F10001,Versie!E7+1,FALSE))," ")</f>
        <v xml:space="preserve"> </v>
      </c>
      <c r="D10" s="227"/>
      <c r="E10" s="227"/>
      <c r="F10" s="228"/>
      <c r="G10" s="107"/>
      <c r="H10" s="261"/>
      <c r="I10" s="262"/>
      <c r="J10" s="262"/>
      <c r="K10" s="262"/>
      <c r="L10" s="262"/>
      <c r="M10" s="263"/>
    </row>
    <row r="11" spans="1:21" s="54" customFormat="1" ht="30" customHeight="1" thickBot="1" x14ac:dyDescent="0.75">
      <c r="A11" s="255"/>
      <c r="B11" s="255"/>
      <c r="C11" s="255"/>
      <c r="D11" s="255"/>
      <c r="E11" s="255"/>
      <c r="F11" s="255"/>
      <c r="G11" s="107"/>
      <c r="H11" s="247"/>
      <c r="I11" s="248"/>
      <c r="J11" s="248"/>
      <c r="K11" s="248"/>
      <c r="L11" s="253">
        <f>Berekening!N17</f>
        <v>0</v>
      </c>
      <c r="M11" s="254"/>
      <c r="O11" s="150"/>
    </row>
    <row r="12" spans="1:21" ht="30" customHeight="1" thickBot="1" x14ac:dyDescent="0.75">
      <c r="A12" s="249" t="str">
        <f>IF(ISBLANK('Extra VW'!C9)," ",'Extra VW'!C9)</f>
        <v xml:space="preserve"> </v>
      </c>
      <c r="B12" s="249"/>
      <c r="C12" s="249"/>
      <c r="D12" s="218" t="str">
        <f>CONCATENATE(VLOOKUP("VWboek",Taal_labels!A10:F10001,Versie!E7+1,FALSE))</f>
        <v>Boekings-voorwaarden</v>
      </c>
      <c r="E12" s="219"/>
      <c r="F12" s="208" t="s">
        <v>297</v>
      </c>
      <c r="G12" s="107"/>
      <c r="H12" s="68" t="str">
        <f>IF(Versie!C16=1,CONCATENATE(VLOOKUP("Commissie",Taal_labels!$A$10:$F$10001,Versie!$E$7+1,FALSE))," ")</f>
        <v xml:space="preserve"> </v>
      </c>
      <c r="I12" s="69"/>
      <c r="J12" s="69"/>
      <c r="K12" s="69"/>
      <c r="L12" s="266">
        <f>_xlfn.IFNA(Berekening!N19,0)</f>
        <v>0</v>
      </c>
      <c r="M12" s="267"/>
    </row>
    <row r="13" spans="1:21" ht="30" customHeight="1" thickBot="1" x14ac:dyDescent="0.75">
      <c r="A13" s="249"/>
      <c r="B13" s="249"/>
      <c r="C13" s="249"/>
      <c r="D13" s="218" t="str">
        <f>CONCATENATE(VLOOKUP("VWannul",Taal_labels!A10:F10001,Versie!E7+1,FALSE))</f>
        <v>Annulerings-voorwaarden</v>
      </c>
      <c r="E13" s="219"/>
      <c r="F13" s="208" t="s">
        <v>297</v>
      </c>
      <c r="G13" s="107"/>
      <c r="H13" s="68" t="str">
        <f>CONCATENATE(VLOOKUP("Half-Pension",Taal_labels!$A$10:$F$10001,Versie!$E$7+1,FALSE))</f>
        <v>Half-Pension</v>
      </c>
      <c r="I13" s="69"/>
      <c r="J13" s="69"/>
      <c r="K13" s="69"/>
      <c r="L13" s="268">
        <f>Berekening!N21</f>
        <v>630</v>
      </c>
      <c r="M13" s="269"/>
    </row>
    <row r="14" spans="1:21" ht="30" customHeight="1" thickBot="1" x14ac:dyDescent="0.75">
      <c r="A14" s="249"/>
      <c r="B14" s="249"/>
      <c r="C14" s="249"/>
      <c r="D14" s="218" t="str">
        <f>CONCATENATE(VLOOKUP("VWprivacy",Taal_labels!A10:F10001,Versie!E7+1,FALSE))</f>
        <v>Privacybeleid</v>
      </c>
      <c r="E14" s="219"/>
      <c r="F14" s="208" t="s">
        <v>297</v>
      </c>
      <c r="G14" s="107"/>
      <c r="H14" s="68"/>
      <c r="I14" s="69"/>
      <c r="J14" s="69"/>
      <c r="K14" s="69"/>
      <c r="L14" s="268"/>
      <c r="M14" s="269"/>
    </row>
    <row r="15" spans="1:21" ht="30" customHeight="1" thickBot="1" x14ac:dyDescent="0.75">
      <c r="A15" s="249"/>
      <c r="B15" s="249"/>
      <c r="C15" s="249"/>
      <c r="D15" s="218" t="str">
        <f>CONCATENATE(VLOOKUP("MeerHP",Taal_labels!A10:F10001,Versie!E7+1,FALSE))</f>
        <v>Meer info over Half-Pension</v>
      </c>
      <c r="E15" s="219"/>
      <c r="F15" s="208" t="s">
        <v>297</v>
      </c>
      <c r="G15" s="107"/>
      <c r="H15" s="68" t="str">
        <f>CONCATENATE(VLOOKUP("Eindsch",Taal_labels!$A$10:$F$10001,Versie!$E$7+1,FALSE))</f>
        <v>Eindschoonmaak</v>
      </c>
      <c r="I15" s="69"/>
      <c r="J15" s="69"/>
      <c r="K15" s="69"/>
      <c r="L15" s="268">
        <f>Berekening!N24</f>
        <v>90</v>
      </c>
      <c r="M15" s="269"/>
    </row>
    <row r="16" spans="1:21" ht="30.6" customHeight="1" thickBot="1" x14ac:dyDescent="0.75">
      <c r="A16" s="249"/>
      <c r="B16" s="249"/>
      <c r="C16" s="249"/>
      <c r="D16" s="149" t="str">
        <f>CONCATENATE(VLOOKUP("Versie",Taal_labels!A10:F10001,Versie!E7+1,FALSE))</f>
        <v>Versie</v>
      </c>
      <c r="E16" s="250" t="str">
        <f>Versie!C14</f>
        <v>v1.19</v>
      </c>
      <c r="F16" s="250"/>
      <c r="G16" s="107"/>
      <c r="H16" s="251" t="str">
        <f>CONCATENATE(VLOOKUP("Totaal",Taal_labels!$A$10:$F$10001,Versie!$E$7+1,FALSE))</f>
        <v>Totaal</v>
      </c>
      <c r="I16" s="252"/>
      <c r="J16" s="252"/>
      <c r="K16" s="252"/>
      <c r="L16" s="264">
        <f>SUM(L8+L11+L12+L13+L14+L15)</f>
        <v>1805</v>
      </c>
      <c r="M16" s="265"/>
    </row>
    <row r="17" spans="1:13" ht="18" customHeight="1" x14ac:dyDescent="0.3">
      <c r="H17" s="58"/>
      <c r="I17" s="58"/>
      <c r="J17" s="58"/>
      <c r="K17" s="58"/>
      <c r="L17" s="59"/>
      <c r="M17" s="59"/>
    </row>
    <row r="18" spans="1:13" ht="18" customHeight="1" x14ac:dyDescent="0.3">
      <c r="A18" s="148"/>
    </row>
    <row r="19" spans="1:13" ht="18" customHeight="1" x14ac:dyDescent="0.3"/>
    <row r="20" spans="1:13" ht="18" customHeight="1" x14ac:dyDescent="0.3">
      <c r="I20" s="54"/>
      <c r="J20" s="54"/>
      <c r="K20" s="54"/>
      <c r="L20" s="54"/>
      <c r="M20" s="54"/>
    </row>
    <row r="21" spans="1:13" ht="18" customHeight="1" x14ac:dyDescent="0.3">
      <c r="I21" s="54"/>
      <c r="J21" s="54"/>
      <c r="K21" s="54"/>
      <c r="L21" s="54"/>
      <c r="M21" s="54"/>
    </row>
    <row r="22" spans="1:13" ht="18" customHeight="1" x14ac:dyDescent="0.3">
      <c r="I22" s="54"/>
      <c r="J22" s="54"/>
      <c r="K22" s="54"/>
      <c r="L22" s="54"/>
      <c r="M22" s="54"/>
    </row>
    <row r="23" spans="1:13" ht="18" customHeight="1" x14ac:dyDescent="0.3">
      <c r="I23" s="54"/>
      <c r="J23" s="54"/>
      <c r="K23" s="54"/>
      <c r="L23" s="54"/>
      <c r="M23" s="54"/>
    </row>
    <row r="24" spans="1:13" ht="18" customHeight="1" x14ac:dyDescent="0.3">
      <c r="I24" s="54"/>
      <c r="J24" s="54"/>
      <c r="K24" s="54"/>
      <c r="L24" s="54"/>
      <c r="M24" s="54"/>
    </row>
    <row r="25" spans="1:13" ht="18" customHeight="1" x14ac:dyDescent="0.3">
      <c r="I25" s="54"/>
      <c r="J25" s="54"/>
      <c r="K25" s="54"/>
      <c r="L25" s="54"/>
      <c r="M25" s="54"/>
    </row>
    <row r="26" spans="1:13" ht="18" customHeight="1" x14ac:dyDescent="0.3"/>
    <row r="27" spans="1:13" ht="30" customHeight="1" x14ac:dyDescent="0.3"/>
    <row r="28" spans="1:13" ht="30" customHeight="1" x14ac:dyDescent="0.3"/>
    <row r="29" spans="1:13" ht="30" customHeight="1" x14ac:dyDescent="0.3"/>
    <row r="30" spans="1:13" s="54" customFormat="1" ht="18" customHeight="1" x14ac:dyDescent="0.3">
      <c r="A30"/>
      <c r="B30"/>
      <c r="C30"/>
      <c r="D30"/>
      <c r="E30"/>
      <c r="F30" s="56"/>
      <c r="H30"/>
      <c r="I30"/>
      <c r="J30"/>
      <c r="K30"/>
      <c r="L30"/>
      <c r="M30"/>
    </row>
    <row r="31" spans="1:13" s="54" customFormat="1" ht="18" customHeight="1" x14ac:dyDescent="0.3">
      <c r="H31"/>
      <c r="I31"/>
      <c r="J31"/>
      <c r="K31"/>
      <c r="L31"/>
      <c r="M31"/>
    </row>
    <row r="32" spans="1:13" s="54" customFormat="1" ht="18" customHeight="1" x14ac:dyDescent="0.3">
      <c r="H32"/>
      <c r="I32"/>
      <c r="J32"/>
      <c r="K32"/>
      <c r="L32"/>
      <c r="M32"/>
    </row>
    <row r="33" spans="1:13" s="54" customFormat="1" ht="18" customHeight="1" x14ac:dyDescent="0.3">
      <c r="H33"/>
      <c r="I33"/>
      <c r="J33"/>
      <c r="K33"/>
      <c r="L33"/>
      <c r="M33"/>
    </row>
    <row r="34" spans="1:13" s="54" customFormat="1" ht="18" customHeight="1" x14ac:dyDescent="0.3">
      <c r="I34"/>
      <c r="J34"/>
      <c r="K34"/>
      <c r="L34"/>
      <c r="M34"/>
    </row>
    <row r="35" spans="1:13" s="54" customFormat="1" ht="18" customHeight="1" x14ac:dyDescent="0.3">
      <c r="I35"/>
      <c r="J35"/>
      <c r="K35"/>
      <c r="L35"/>
      <c r="M35"/>
    </row>
    <row r="36" spans="1:13" s="54" customFormat="1" ht="18" customHeight="1" x14ac:dyDescent="0.3">
      <c r="I36"/>
      <c r="J36"/>
      <c r="K36"/>
      <c r="L36"/>
      <c r="M36"/>
    </row>
    <row r="37" spans="1:13" x14ac:dyDescent="0.3">
      <c r="A37" s="54"/>
      <c r="B37" s="54"/>
      <c r="C37" s="54"/>
      <c r="D37" s="54"/>
      <c r="E37" s="54"/>
      <c r="F37" s="54"/>
      <c r="G37" s="54"/>
    </row>
    <row r="38" spans="1:13" x14ac:dyDescent="0.3">
      <c r="A38" s="54"/>
      <c r="B38" s="54"/>
      <c r="C38" s="54"/>
      <c r="D38" s="54"/>
      <c r="E38" s="54"/>
      <c r="F38" s="54"/>
    </row>
    <row r="39" spans="1:13" x14ac:dyDescent="0.3">
      <c r="A39" s="54"/>
      <c r="B39" s="54"/>
      <c r="C39" s="54"/>
      <c r="D39" s="54"/>
      <c r="E39" s="54"/>
      <c r="F39" s="54"/>
    </row>
    <row r="41" spans="1:13" x14ac:dyDescent="0.3">
      <c r="H41" s="54"/>
      <c r="I41" s="54"/>
      <c r="J41" s="54"/>
      <c r="K41" s="54"/>
      <c r="L41" s="54"/>
      <c r="M41" s="54"/>
    </row>
    <row r="42" spans="1:13" x14ac:dyDescent="0.3">
      <c r="H42" s="54"/>
      <c r="I42" s="54"/>
      <c r="J42" s="54"/>
      <c r="K42" s="54"/>
      <c r="L42" s="54"/>
      <c r="M42" s="54"/>
    </row>
    <row r="43" spans="1:13" x14ac:dyDescent="0.3">
      <c r="H43" s="54"/>
      <c r="I43" s="54"/>
      <c r="J43" s="54"/>
      <c r="K43" s="54"/>
      <c r="L43" s="54"/>
      <c r="M43" s="54"/>
    </row>
    <row r="44" spans="1:13" x14ac:dyDescent="0.3">
      <c r="H44" s="54"/>
      <c r="I44" s="54"/>
      <c r="J44" s="54"/>
      <c r="K44" s="54"/>
      <c r="L44" s="54"/>
      <c r="M44" s="54"/>
    </row>
    <row r="45" spans="1:13" x14ac:dyDescent="0.3">
      <c r="H45" s="54"/>
      <c r="I45" s="54"/>
      <c r="J45" s="54"/>
      <c r="K45" s="54"/>
      <c r="L45" s="54"/>
      <c r="M45" s="54"/>
    </row>
    <row r="46" spans="1:13" x14ac:dyDescent="0.3">
      <c r="H46" s="54"/>
      <c r="I46" s="54"/>
      <c r="J46" s="54"/>
      <c r="K46" s="54"/>
      <c r="L46" s="54"/>
      <c r="M46" s="54"/>
    </row>
    <row r="47" spans="1:13" x14ac:dyDescent="0.3">
      <c r="H47" s="54"/>
      <c r="I47" s="54"/>
      <c r="J47" s="54"/>
      <c r="K47" s="54"/>
      <c r="L47" s="54"/>
      <c r="M47" s="54"/>
    </row>
  </sheetData>
  <sheetProtection algorithmName="SHA-512" hashValue="sBKqpnam9j2NYx62Q4O9I6eu+93KJHmt9tpE7KsHfEG4rktpPcCFp281UmIkQKhon3jynmVEw8c8d6edXJBJCw==" saltValue="gkCrGxDH2y3NYzqZ3sN4pw==" spinCount="100000" sheet="1" objects="1" scenarios="1"/>
  <mergeCells count="33">
    <mergeCell ref="L16:M16"/>
    <mergeCell ref="L12:M12"/>
    <mergeCell ref="L13:M13"/>
    <mergeCell ref="L14:M14"/>
    <mergeCell ref="L15:M15"/>
    <mergeCell ref="L11:M11"/>
    <mergeCell ref="A11:F11"/>
    <mergeCell ref="L8:M8"/>
    <mergeCell ref="H9:M10"/>
    <mergeCell ref="H11:K11"/>
    <mergeCell ref="A3:H3"/>
    <mergeCell ref="D15:E15"/>
    <mergeCell ref="H8:K8"/>
    <mergeCell ref="A12:C16"/>
    <mergeCell ref="E16:F16"/>
    <mergeCell ref="H16:K16"/>
    <mergeCell ref="D13:E13"/>
    <mergeCell ref="A2:H2"/>
    <mergeCell ref="D14:E14"/>
    <mergeCell ref="D12:E12"/>
    <mergeCell ref="I1:M1"/>
    <mergeCell ref="I3:M3"/>
    <mergeCell ref="L2:M2"/>
    <mergeCell ref="C10:F10"/>
    <mergeCell ref="A5:F5"/>
    <mergeCell ref="C7:F7"/>
    <mergeCell ref="C6:F6"/>
    <mergeCell ref="H6:M7"/>
    <mergeCell ref="H5:M5"/>
    <mergeCell ref="A4:M4"/>
    <mergeCell ref="C9:F9"/>
    <mergeCell ref="C8:F8"/>
    <mergeCell ref="A1:H1"/>
  </mergeCells>
  <dataValidations count="2">
    <dataValidation type="date" allowBlank="1" showErrorMessage="1" promptTitle="Voer een datum in vanaf 1/1/2025" sqref="B7" xr:uid="{2F977F83-1361-460E-B827-9B6BEC487DE1}">
      <formula1>45658</formula1>
      <formula2>49674</formula2>
    </dataValidation>
    <dataValidation type="date" allowBlank="1" showErrorMessage="1" sqref="B8" xr:uid="{1599A360-503A-478D-9384-6F528E264FAA}">
      <formula1>45658</formula1>
      <formula2>49674</formula2>
    </dataValidation>
  </dataValidations>
  <hyperlinks>
    <hyperlink ref="F15" r:id="rId1" xr:uid="{2232F74F-AE06-473F-8215-16824BCAAB81}"/>
    <hyperlink ref="F14" r:id="rId2" xr:uid="{C3B1944A-AF08-410D-92E3-3372BB482BB9}"/>
    <hyperlink ref="F13" r:id="rId3" xr:uid="{8A29BBE2-491C-4FDE-9A8C-5B860CC07959}"/>
    <hyperlink ref="F12" r:id="rId4" xr:uid="{216E0BF3-949D-4822-AE78-092BD7C2DF1A}"/>
  </hyperlinks>
  <pageMargins left="0.7" right="0.7" top="0.75" bottom="0.75" header="0.3" footer="0.3"/>
  <pageSetup paperSize="9" orientation="landscape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6934456-7AF0-4E8F-82E4-38FA4469A830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H6:M16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F7F0AB1-3618-47F1-A70F-A0860EF7ECAE}">
          <x14:formula1>
            <xm:f>Tabellen!$A$5:$A$9</xm:f>
          </x14:formula1>
          <xm:sqref>B6</xm:sqref>
        </x14:dataValidation>
        <x14:dataValidation type="list" allowBlank="1" showInputMessage="1" showErrorMessage="1" xr:uid="{2AD4E293-123B-4750-9D0A-6E2CAB6B45F5}">
          <x14:formula1>
            <xm:f>Tabellen!$D$13:$D$16</xm:f>
          </x14:formula1>
          <xm:sqref>B9</xm:sqref>
        </x14:dataValidation>
        <x14:dataValidation type="list" allowBlank="1" showInputMessage="1" showErrorMessage="1" xr:uid="{E29BA3D2-DDBB-4721-95AF-7CBA9B8E2F84}">
          <x14:formula1>
            <xm:f>Tabellen!$A$13:$A$15</xm:f>
          </x14:formula1>
          <xm:sqref>B10</xm:sqref>
        </x14:dataValidation>
        <x14:dataValidation type="list" allowBlank="1" showInputMessage="1" showErrorMessage="1" xr:uid="{9D9C5EBA-12DF-497C-9605-9EF2E1EDAFFC}">
          <x14:formula1>
            <xm:f>Tabellen!$C$20:$C$21</xm:f>
          </x14:formula1>
          <xm:sqref>I2</xm:sqref>
        </x14:dataValidation>
        <x14:dataValidation type="list" allowBlank="1" showInputMessage="1" showErrorMessage="1" xr:uid="{4A42C279-136E-482C-AF5A-BCDEF2FC5513}">
          <x14:formula1>
            <xm:f>Tabellen!$E$20:$E$21</xm:f>
          </x14:formula1>
          <xm:sqref>J2</xm:sqref>
        </x14:dataValidation>
        <x14:dataValidation type="list" allowBlank="1" showInputMessage="1" showErrorMessage="1" xr:uid="{F4427AB3-6DB1-47EB-BE7F-8A6ADCCECFFE}">
          <x14:formula1>
            <xm:f>Tabellen!$G$20:$G$21</xm:f>
          </x14:formula1>
          <xm:sqref>K2</xm:sqref>
        </x14:dataValidation>
        <x14:dataValidation type="list" allowBlank="1" showInputMessage="1" showErrorMessage="1" xr:uid="{61BE32F2-959C-49DB-830B-E7D6931E4652}">
          <x14:formula1>
            <xm:f>Taal_labels!$A$2:$A$6</xm:f>
          </x14:formula1>
          <xm:sqref>L2:M2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2C82-0F44-4937-B63B-19172786DA5F}">
  <dimension ref="A1:N48"/>
  <sheetViews>
    <sheetView topLeftCell="A17" zoomScale="124" zoomScaleNormal="124" workbookViewId="0">
      <selection activeCell="A30" sqref="A30:B30"/>
    </sheetView>
  </sheetViews>
  <sheetFormatPr defaultRowHeight="14.4" outlineLevelCol="1" x14ac:dyDescent="0.3"/>
  <cols>
    <col min="1" max="1" width="36.77734375" style="11" customWidth="1"/>
    <col min="2" max="2" width="5.21875" style="11" hidden="1" customWidth="1" outlineLevel="1"/>
    <col min="3" max="3" width="15.77734375" style="12" customWidth="1" collapsed="1"/>
    <col min="4" max="7" width="15.77734375" style="12" customWidth="1"/>
  </cols>
  <sheetData>
    <row r="1" spans="1:14" ht="81" customHeight="1" thickTop="1" thickBot="1" x14ac:dyDescent="0.35">
      <c r="A1" s="335" t="s">
        <v>58</v>
      </c>
      <c r="B1" s="336"/>
      <c r="C1" s="336"/>
      <c r="D1" s="336"/>
      <c r="E1" s="336"/>
      <c r="F1" s="336"/>
      <c r="G1" s="337"/>
    </row>
    <row r="2" spans="1:14" ht="60" customHeight="1" thickTop="1" thickBot="1" x14ac:dyDescent="0.35">
      <c r="A2" s="359" t="s">
        <v>59</v>
      </c>
      <c r="B2" s="359"/>
      <c r="C2" s="359"/>
      <c r="D2" s="359"/>
      <c r="E2" s="359"/>
      <c r="F2" s="15"/>
      <c r="G2" s="1" t="s">
        <v>21</v>
      </c>
    </row>
    <row r="3" spans="1:14" ht="25.2" thickTop="1" thickBot="1" x14ac:dyDescent="0.35">
      <c r="A3" s="348" t="s">
        <v>60</v>
      </c>
      <c r="B3" s="349"/>
      <c r="C3" s="349"/>
      <c r="D3" s="349"/>
      <c r="E3" s="349"/>
      <c r="F3" s="349"/>
      <c r="G3" s="350"/>
      <c r="I3" t="s">
        <v>44</v>
      </c>
      <c r="J3">
        <v>10</v>
      </c>
      <c r="N3" s="25">
        <v>0.03</v>
      </c>
    </row>
    <row r="4" spans="1:14" ht="63" customHeight="1" thickBot="1" x14ac:dyDescent="0.35">
      <c r="A4" s="351" t="s">
        <v>61</v>
      </c>
      <c r="B4" s="352"/>
      <c r="C4" s="13" t="s">
        <v>1</v>
      </c>
      <c r="D4" s="13" t="s">
        <v>2</v>
      </c>
      <c r="E4" s="13" t="s">
        <v>3</v>
      </c>
      <c r="F4" s="13" t="s">
        <v>4</v>
      </c>
      <c r="G4" s="13" t="s">
        <v>5</v>
      </c>
      <c r="I4" t="s">
        <v>43</v>
      </c>
      <c r="J4">
        <v>10</v>
      </c>
    </row>
    <row r="5" spans="1:14" ht="18.45" hidden="1" customHeight="1" x14ac:dyDescent="0.3">
      <c r="A5" s="4" t="s">
        <v>6</v>
      </c>
      <c r="B5" s="4" t="s">
        <v>7</v>
      </c>
      <c r="C5" s="346">
        <f>C7-35-10</f>
        <v>222.2</v>
      </c>
      <c r="D5" s="347"/>
      <c r="E5" s="5">
        <f>E7-35-5</f>
        <v>237.5</v>
      </c>
      <c r="F5" s="346">
        <f>F7-35</f>
        <v>245</v>
      </c>
      <c r="G5" s="347"/>
    </row>
    <row r="6" spans="1:14" ht="18.45" customHeight="1" thickBot="1" x14ac:dyDescent="0.35">
      <c r="A6" s="4" t="s">
        <v>49</v>
      </c>
      <c r="B6" s="4" t="s">
        <v>11</v>
      </c>
      <c r="C6" s="326">
        <f>C19+$J$30</f>
        <v>232.2</v>
      </c>
      <c r="D6" s="328"/>
      <c r="E6" s="17">
        <f>E19+$L$30</f>
        <v>242.5</v>
      </c>
      <c r="F6" s="326">
        <f>F19+$N$30</f>
        <v>252.8</v>
      </c>
      <c r="G6" s="328"/>
    </row>
    <row r="7" spans="1:14" ht="18.45" customHeight="1" thickBot="1" x14ac:dyDescent="0.35">
      <c r="A7" s="14" t="s">
        <v>8</v>
      </c>
      <c r="B7" s="14" t="s">
        <v>9</v>
      </c>
      <c r="C7" s="344">
        <f>C20+$J$30</f>
        <v>267.2</v>
      </c>
      <c r="D7" s="345"/>
      <c r="E7" s="16">
        <f>E20+$L$30</f>
        <v>277.5</v>
      </c>
      <c r="F7" s="344">
        <f>F20+$N$30</f>
        <v>280</v>
      </c>
      <c r="G7" s="345"/>
      <c r="I7" t="s">
        <v>50</v>
      </c>
      <c r="J7">
        <v>240</v>
      </c>
      <c r="L7">
        <v>250</v>
      </c>
      <c r="N7">
        <v>260</v>
      </c>
    </row>
    <row r="8" spans="1:14" ht="18.45" hidden="1" customHeight="1" x14ac:dyDescent="0.3">
      <c r="A8" s="4" t="s">
        <v>17</v>
      </c>
      <c r="B8" s="4" t="s">
        <v>7</v>
      </c>
      <c r="C8" s="346">
        <v>165</v>
      </c>
      <c r="D8" s="347"/>
      <c r="E8" s="5">
        <v>210</v>
      </c>
      <c r="F8" s="346">
        <v>225</v>
      </c>
      <c r="G8" s="347"/>
    </row>
    <row r="9" spans="1:14" ht="18.45" hidden="1" customHeight="1" x14ac:dyDescent="0.3">
      <c r="A9" s="4" t="s">
        <v>19</v>
      </c>
      <c r="B9" s="4" t="s">
        <v>7</v>
      </c>
      <c r="C9" s="346">
        <v>10</v>
      </c>
      <c r="D9" s="347"/>
      <c r="E9" s="5">
        <v>210</v>
      </c>
      <c r="F9" s="346">
        <v>225</v>
      </c>
      <c r="G9" s="347"/>
      <c r="H9">
        <v>24</v>
      </c>
      <c r="J9">
        <f>$H$35*J7</f>
        <v>5760</v>
      </c>
      <c r="K9">
        <f>$H$35*K7</f>
        <v>0</v>
      </c>
      <c r="L9">
        <f>$H$35*L7</f>
        <v>6000</v>
      </c>
      <c r="M9">
        <f>$H$35*M7</f>
        <v>0</v>
      </c>
      <c r="N9">
        <f>$H$35*N7</f>
        <v>6240</v>
      </c>
    </row>
    <row r="10" spans="1:14" ht="18.45" hidden="1" customHeight="1" x14ac:dyDescent="0.3">
      <c r="A10" s="4" t="s">
        <v>20</v>
      </c>
      <c r="B10" s="4" t="s">
        <v>7</v>
      </c>
      <c r="C10" s="346">
        <v>25</v>
      </c>
      <c r="D10" s="347"/>
      <c r="E10" s="5">
        <v>210</v>
      </c>
      <c r="F10" s="346">
        <v>225</v>
      </c>
      <c r="G10" s="347"/>
      <c r="H10">
        <v>50</v>
      </c>
      <c r="J10">
        <f>$H$36*J7</f>
        <v>12000</v>
      </c>
      <c r="K10">
        <f>$H$36*K7</f>
        <v>0</v>
      </c>
      <c r="L10">
        <f>$H$36*L7</f>
        <v>12500</v>
      </c>
      <c r="M10">
        <f>$H$36*M7</f>
        <v>0</v>
      </c>
      <c r="N10">
        <f>$H$36*N7</f>
        <v>13000</v>
      </c>
    </row>
    <row r="11" spans="1:14" ht="18.45" hidden="1" customHeight="1" x14ac:dyDescent="0.3">
      <c r="A11" s="4" t="s">
        <v>18</v>
      </c>
      <c r="B11" s="4" t="s">
        <v>7</v>
      </c>
      <c r="C11" s="346">
        <v>100</v>
      </c>
      <c r="D11" s="347"/>
      <c r="E11" s="5">
        <v>210</v>
      </c>
      <c r="F11" s="346">
        <v>225</v>
      </c>
      <c r="G11" s="347"/>
      <c r="H11">
        <v>100</v>
      </c>
      <c r="J11">
        <v>100</v>
      </c>
      <c r="K11">
        <v>100</v>
      </c>
      <c r="L11">
        <v>100</v>
      </c>
      <c r="M11">
        <v>100</v>
      </c>
      <c r="N11">
        <v>100</v>
      </c>
    </row>
    <row r="12" spans="1:14" s="8" customFormat="1" ht="18.45" hidden="1" customHeight="1" x14ac:dyDescent="0.55000000000000004">
      <c r="A12" s="4" t="s">
        <v>14</v>
      </c>
      <c r="B12" s="9"/>
      <c r="C12" s="10"/>
      <c r="D12" s="17">
        <f>C7+30</f>
        <v>297.2</v>
      </c>
      <c r="E12" s="17">
        <f>E7+30</f>
        <v>307.5</v>
      </c>
      <c r="F12" s="17">
        <f>F7+35</f>
        <v>315</v>
      </c>
      <c r="G12" s="10"/>
    </row>
    <row r="13" spans="1:14" ht="18.45" customHeight="1" thickBot="1" x14ac:dyDescent="0.35">
      <c r="A13" s="4" t="s">
        <v>10</v>
      </c>
      <c r="B13" s="4" t="s">
        <v>11</v>
      </c>
      <c r="C13" s="7"/>
      <c r="D13" s="17">
        <f t="shared" ref="D13:F13" si="0">D12+35</f>
        <v>332.2</v>
      </c>
      <c r="E13" s="17">
        <f t="shared" si="0"/>
        <v>342.5</v>
      </c>
      <c r="F13" s="17">
        <f t="shared" si="0"/>
        <v>350</v>
      </c>
      <c r="G13" s="7"/>
    </row>
    <row r="14" spans="1:14" ht="18.45" customHeight="1" thickBot="1" x14ac:dyDescent="0.35">
      <c r="A14" s="4" t="s">
        <v>12</v>
      </c>
      <c r="B14" s="4" t="s">
        <v>13</v>
      </c>
      <c r="C14" s="332"/>
      <c r="D14" s="334"/>
      <c r="E14" s="17">
        <f t="shared" ref="E14:F14" si="1">E13+35</f>
        <v>377.5</v>
      </c>
      <c r="F14" s="17">
        <f t="shared" si="1"/>
        <v>385</v>
      </c>
      <c r="G14" s="7"/>
      <c r="I14" t="s">
        <v>45</v>
      </c>
      <c r="J14" s="25">
        <v>0.03</v>
      </c>
      <c r="L14" s="25">
        <v>0.03</v>
      </c>
      <c r="N14" s="25">
        <v>0.03</v>
      </c>
    </row>
    <row r="15" spans="1:14" ht="19.2" thickBot="1" x14ac:dyDescent="0.6">
      <c r="A15" s="2"/>
      <c r="B15" s="2"/>
      <c r="C15" s="3"/>
      <c r="D15" s="3"/>
      <c r="E15" s="3"/>
      <c r="F15" s="3"/>
      <c r="G15" s="3"/>
    </row>
    <row r="16" spans="1:14" ht="24.6" thickBot="1" x14ac:dyDescent="0.35">
      <c r="A16" s="348" t="s">
        <v>55</v>
      </c>
      <c r="B16" s="349"/>
      <c r="C16" s="349"/>
      <c r="D16" s="349"/>
      <c r="E16" s="349"/>
      <c r="F16" s="349"/>
      <c r="G16" s="350"/>
      <c r="I16" t="s">
        <v>44</v>
      </c>
      <c r="J16">
        <v>10</v>
      </c>
      <c r="N16" s="25">
        <v>0.03</v>
      </c>
    </row>
    <row r="17" spans="1:14" ht="63" customHeight="1" thickBot="1" x14ac:dyDescent="0.35">
      <c r="A17" s="351" t="s">
        <v>0</v>
      </c>
      <c r="B17" s="352"/>
      <c r="C17" s="13" t="s">
        <v>1</v>
      </c>
      <c r="D17" s="13" t="s">
        <v>2</v>
      </c>
      <c r="E17" s="13" t="s">
        <v>3</v>
      </c>
      <c r="F17" s="13" t="s">
        <v>4</v>
      </c>
      <c r="G17" s="13" t="s">
        <v>5</v>
      </c>
      <c r="I17" t="s">
        <v>43</v>
      </c>
      <c r="J17">
        <v>10</v>
      </c>
    </row>
    <row r="18" spans="1:14" ht="18.45" hidden="1" customHeight="1" x14ac:dyDescent="0.3">
      <c r="A18" s="4" t="s">
        <v>6</v>
      </c>
      <c r="B18" s="4" t="s">
        <v>7</v>
      </c>
      <c r="C18" s="346">
        <f>C20-35-10</f>
        <v>212.2</v>
      </c>
      <c r="D18" s="347"/>
      <c r="E18" s="5">
        <f>E20-35-5</f>
        <v>227.5</v>
      </c>
      <c r="F18" s="346">
        <f>F20-35</f>
        <v>235</v>
      </c>
      <c r="G18" s="347"/>
    </row>
    <row r="19" spans="1:14" ht="18.45" customHeight="1" thickBot="1" x14ac:dyDescent="0.35">
      <c r="A19" s="4" t="s">
        <v>49</v>
      </c>
      <c r="B19" s="4" t="s">
        <v>11</v>
      </c>
      <c r="C19" s="326">
        <f>C32+$J$30</f>
        <v>222.2</v>
      </c>
      <c r="D19" s="328"/>
      <c r="E19" s="17">
        <f>E32+$L$30</f>
        <v>232.5</v>
      </c>
      <c r="F19" s="326">
        <f>F32+$N$30</f>
        <v>242.8</v>
      </c>
      <c r="G19" s="328"/>
    </row>
    <row r="20" spans="1:14" ht="18.45" customHeight="1" thickBot="1" x14ac:dyDescent="0.35">
      <c r="A20" s="14" t="s">
        <v>8</v>
      </c>
      <c r="B20" s="14" t="s">
        <v>9</v>
      </c>
      <c r="C20" s="344">
        <f>C33+$J$30</f>
        <v>257.2</v>
      </c>
      <c r="D20" s="345"/>
      <c r="E20" s="16">
        <f>E33+$L$30</f>
        <v>267.5</v>
      </c>
      <c r="F20" s="344">
        <f>F33+$N$30</f>
        <v>270</v>
      </c>
      <c r="G20" s="345"/>
      <c r="I20" t="s">
        <v>50</v>
      </c>
      <c r="J20">
        <v>240</v>
      </c>
      <c r="L20">
        <v>250</v>
      </c>
      <c r="N20">
        <v>260</v>
      </c>
    </row>
    <row r="21" spans="1:14" ht="18.45" hidden="1" customHeight="1" x14ac:dyDescent="0.3">
      <c r="A21" s="4" t="s">
        <v>17</v>
      </c>
      <c r="B21" s="4" t="s">
        <v>7</v>
      </c>
      <c r="C21" s="346">
        <v>165</v>
      </c>
      <c r="D21" s="347"/>
      <c r="E21" s="5">
        <v>210</v>
      </c>
      <c r="F21" s="346">
        <v>225</v>
      </c>
      <c r="G21" s="347"/>
    </row>
    <row r="22" spans="1:14" ht="18.45" hidden="1" customHeight="1" x14ac:dyDescent="0.3">
      <c r="A22" s="4" t="s">
        <v>19</v>
      </c>
      <c r="B22" s="4" t="s">
        <v>7</v>
      </c>
      <c r="C22" s="346">
        <v>10</v>
      </c>
      <c r="D22" s="347"/>
      <c r="E22" s="5">
        <v>210</v>
      </c>
      <c r="F22" s="346">
        <v>225</v>
      </c>
      <c r="G22" s="347"/>
      <c r="H22">
        <v>24</v>
      </c>
      <c r="J22">
        <f>$H$35*J20</f>
        <v>5760</v>
      </c>
      <c r="K22">
        <f>$H$35*K20</f>
        <v>0</v>
      </c>
      <c r="L22">
        <f>$H$35*L20</f>
        <v>6000</v>
      </c>
      <c r="M22">
        <f>$H$35*M20</f>
        <v>0</v>
      </c>
      <c r="N22">
        <f>$H$35*N20</f>
        <v>6240</v>
      </c>
    </row>
    <row r="23" spans="1:14" ht="18.45" hidden="1" customHeight="1" x14ac:dyDescent="0.3">
      <c r="A23" s="4" t="s">
        <v>20</v>
      </c>
      <c r="B23" s="4" t="s">
        <v>7</v>
      </c>
      <c r="C23" s="346">
        <v>25</v>
      </c>
      <c r="D23" s="347"/>
      <c r="E23" s="5">
        <v>210</v>
      </c>
      <c r="F23" s="346">
        <v>225</v>
      </c>
      <c r="G23" s="347"/>
      <c r="H23">
        <v>50</v>
      </c>
      <c r="J23">
        <f>$H$36*J20</f>
        <v>12000</v>
      </c>
      <c r="K23">
        <f>$H$36*K20</f>
        <v>0</v>
      </c>
      <c r="L23">
        <f>$H$36*L20</f>
        <v>12500</v>
      </c>
      <c r="M23">
        <f>$H$36*M20</f>
        <v>0</v>
      </c>
      <c r="N23">
        <f>$H$36*N20</f>
        <v>13000</v>
      </c>
    </row>
    <row r="24" spans="1:14" ht="18.45" hidden="1" customHeight="1" x14ac:dyDescent="0.3">
      <c r="A24" s="4" t="s">
        <v>18</v>
      </c>
      <c r="B24" s="4" t="s">
        <v>7</v>
      </c>
      <c r="C24" s="346">
        <v>100</v>
      </c>
      <c r="D24" s="347"/>
      <c r="E24" s="5">
        <v>210</v>
      </c>
      <c r="F24" s="346">
        <v>225</v>
      </c>
      <c r="G24" s="347"/>
      <c r="H24">
        <v>100</v>
      </c>
      <c r="J24">
        <v>100</v>
      </c>
      <c r="K24">
        <v>100</v>
      </c>
      <c r="L24">
        <v>100</v>
      </c>
      <c r="M24">
        <v>100</v>
      </c>
      <c r="N24">
        <v>100</v>
      </c>
    </row>
    <row r="25" spans="1:14" s="8" customFormat="1" ht="18.45" hidden="1" customHeight="1" x14ac:dyDescent="0.55000000000000004">
      <c r="A25" s="4" t="s">
        <v>14</v>
      </c>
      <c r="B25" s="9"/>
      <c r="C25" s="10"/>
      <c r="D25" s="17">
        <f>C20+30</f>
        <v>287.2</v>
      </c>
      <c r="E25" s="17">
        <f>E20+30</f>
        <v>297.5</v>
      </c>
      <c r="F25" s="17">
        <f>F20+35</f>
        <v>305</v>
      </c>
      <c r="G25" s="10"/>
    </row>
    <row r="26" spans="1:14" ht="18.45" customHeight="1" thickBot="1" x14ac:dyDescent="0.35">
      <c r="A26" s="4" t="s">
        <v>10</v>
      </c>
      <c r="B26" s="4" t="s">
        <v>11</v>
      </c>
      <c r="C26" s="7"/>
      <c r="D26" s="17">
        <f t="shared" ref="D26:F26" si="2">D25+35</f>
        <v>322.2</v>
      </c>
      <c r="E26" s="17">
        <f t="shared" si="2"/>
        <v>332.5</v>
      </c>
      <c r="F26" s="17">
        <f t="shared" si="2"/>
        <v>340</v>
      </c>
      <c r="G26" s="7"/>
    </row>
    <row r="27" spans="1:14" ht="18.45" customHeight="1" thickBot="1" x14ac:dyDescent="0.35">
      <c r="A27" s="4" t="s">
        <v>12</v>
      </c>
      <c r="B27" s="4" t="s">
        <v>13</v>
      </c>
      <c r="C27" s="332"/>
      <c r="D27" s="334"/>
      <c r="E27" s="17">
        <f t="shared" ref="E27:F27" si="3">E26+35</f>
        <v>367.5</v>
      </c>
      <c r="F27" s="17">
        <f t="shared" si="3"/>
        <v>375</v>
      </c>
      <c r="G27" s="7"/>
      <c r="I27" t="s">
        <v>45</v>
      </c>
      <c r="J27" s="25">
        <v>0.03</v>
      </c>
      <c r="L27" s="25">
        <v>0.03</v>
      </c>
      <c r="N27" s="25">
        <v>0.03</v>
      </c>
    </row>
    <row r="28" spans="1:14" ht="19.2" thickBot="1" x14ac:dyDescent="0.6">
      <c r="A28" s="2"/>
      <c r="B28" s="2"/>
      <c r="C28" s="3"/>
      <c r="D28" s="3"/>
      <c r="E28" s="3"/>
      <c r="F28" s="3"/>
      <c r="G28" s="3"/>
    </row>
    <row r="29" spans="1:14" ht="22.2" customHeight="1" thickBot="1" x14ac:dyDescent="0.35">
      <c r="A29" s="348" t="s">
        <v>54</v>
      </c>
      <c r="B29" s="349"/>
      <c r="C29" s="349"/>
      <c r="D29" s="349"/>
      <c r="E29" s="349"/>
      <c r="F29" s="349"/>
      <c r="G29" s="350"/>
      <c r="I29" s="49" t="s">
        <v>56</v>
      </c>
      <c r="J29">
        <v>10</v>
      </c>
      <c r="L29">
        <v>10</v>
      </c>
      <c r="N29">
        <v>10</v>
      </c>
    </row>
    <row r="30" spans="1:14" ht="63" customHeight="1" thickBot="1" x14ac:dyDescent="0.35">
      <c r="A30" s="351" t="s">
        <v>0</v>
      </c>
      <c r="B30" s="352"/>
      <c r="C30" s="13" t="s">
        <v>1</v>
      </c>
      <c r="D30" s="13" t="s">
        <v>2</v>
      </c>
      <c r="E30" s="13" t="s">
        <v>3</v>
      </c>
      <c r="F30" s="13" t="s">
        <v>4</v>
      </c>
      <c r="G30" s="13" t="s">
        <v>5</v>
      </c>
      <c r="I30" s="49" t="s">
        <v>57</v>
      </c>
      <c r="J30">
        <v>10</v>
      </c>
      <c r="L30">
        <v>10</v>
      </c>
      <c r="N30">
        <v>10</v>
      </c>
    </row>
    <row r="31" spans="1:14" ht="18.45" hidden="1" customHeight="1" thickTop="1" thickBot="1" x14ac:dyDescent="0.35">
      <c r="A31" s="4" t="s">
        <v>6</v>
      </c>
      <c r="B31" s="4" t="s">
        <v>7</v>
      </c>
      <c r="C31" s="346">
        <f>C33-35-10</f>
        <v>202.2</v>
      </c>
      <c r="D31" s="347"/>
      <c r="E31" s="5">
        <f>E33-35-5</f>
        <v>217.5</v>
      </c>
      <c r="F31" s="346">
        <f>F33-35</f>
        <v>225</v>
      </c>
      <c r="G31" s="347"/>
    </row>
    <row r="32" spans="1:14" ht="18.45" customHeight="1" thickBot="1" x14ac:dyDescent="0.35">
      <c r="A32" s="4" t="s">
        <v>49</v>
      </c>
      <c r="B32" s="4" t="s">
        <v>11</v>
      </c>
      <c r="C32" s="326">
        <f>J48</f>
        <v>212.2</v>
      </c>
      <c r="D32" s="328"/>
      <c r="E32" s="17">
        <f>L48</f>
        <v>222.5</v>
      </c>
      <c r="F32" s="326">
        <f>N48</f>
        <v>232.8</v>
      </c>
      <c r="G32" s="328"/>
    </row>
    <row r="33" spans="1:14" ht="18.45" customHeight="1" thickBot="1" x14ac:dyDescent="0.35">
      <c r="A33" s="14" t="s">
        <v>8</v>
      </c>
      <c r="B33" s="14" t="s">
        <v>9</v>
      </c>
      <c r="C33" s="344">
        <f>J42</f>
        <v>247.2</v>
      </c>
      <c r="D33" s="345"/>
      <c r="E33" s="16">
        <f>L42</f>
        <v>257.5</v>
      </c>
      <c r="F33" s="344">
        <f>N33</f>
        <v>260</v>
      </c>
      <c r="G33" s="345"/>
      <c r="I33" t="s">
        <v>50</v>
      </c>
      <c r="J33">
        <v>240</v>
      </c>
      <c r="L33">
        <v>250</v>
      </c>
      <c r="N33">
        <v>260</v>
      </c>
    </row>
    <row r="34" spans="1:14" ht="18.45" hidden="1" customHeight="1" thickBot="1" x14ac:dyDescent="0.35">
      <c r="A34" s="4" t="s">
        <v>17</v>
      </c>
      <c r="B34" s="4" t="s">
        <v>7</v>
      </c>
      <c r="C34" s="346">
        <v>165</v>
      </c>
      <c r="D34" s="347"/>
      <c r="E34" s="5">
        <v>210</v>
      </c>
      <c r="F34" s="346">
        <v>225</v>
      </c>
      <c r="G34" s="347"/>
    </row>
    <row r="35" spans="1:14" ht="18.45" hidden="1" customHeight="1" thickBot="1" x14ac:dyDescent="0.35">
      <c r="A35" s="4" t="s">
        <v>19</v>
      </c>
      <c r="B35" s="4" t="s">
        <v>7</v>
      </c>
      <c r="C35" s="346">
        <v>10</v>
      </c>
      <c r="D35" s="347"/>
      <c r="E35" s="5">
        <v>210</v>
      </c>
      <c r="F35" s="346">
        <v>225</v>
      </c>
      <c r="G35" s="347"/>
      <c r="H35">
        <v>24</v>
      </c>
      <c r="J35">
        <f>$H$35*J33</f>
        <v>5760</v>
      </c>
      <c r="K35">
        <f>$H$35*K33</f>
        <v>0</v>
      </c>
      <c r="L35">
        <f>$H$35*L33</f>
        <v>6000</v>
      </c>
      <c r="M35">
        <f>$H$35*M33</f>
        <v>0</v>
      </c>
      <c r="N35">
        <f>$H$35*N33</f>
        <v>6240</v>
      </c>
    </row>
    <row r="36" spans="1:14" ht="18.45" hidden="1" customHeight="1" thickBot="1" x14ac:dyDescent="0.35">
      <c r="A36" s="4" t="s">
        <v>20</v>
      </c>
      <c r="B36" s="4" t="s">
        <v>7</v>
      </c>
      <c r="C36" s="346">
        <v>25</v>
      </c>
      <c r="D36" s="347"/>
      <c r="E36" s="5">
        <v>210</v>
      </c>
      <c r="F36" s="346">
        <v>225</v>
      </c>
      <c r="G36" s="347"/>
      <c r="H36">
        <v>50</v>
      </c>
      <c r="J36">
        <f>$H$36*J33</f>
        <v>12000</v>
      </c>
      <c r="K36">
        <f>$H$36*K33</f>
        <v>0</v>
      </c>
      <c r="L36">
        <f>$H$36*L33</f>
        <v>12500</v>
      </c>
      <c r="M36">
        <f>$H$36*M33</f>
        <v>0</v>
      </c>
      <c r="N36">
        <f>$H$36*N33</f>
        <v>13000</v>
      </c>
    </row>
    <row r="37" spans="1:14" ht="18.45" hidden="1" customHeight="1" thickBot="1" x14ac:dyDescent="0.35">
      <c r="A37" s="4" t="s">
        <v>18</v>
      </c>
      <c r="B37" s="4" t="s">
        <v>7</v>
      </c>
      <c r="C37" s="346">
        <v>100</v>
      </c>
      <c r="D37" s="347"/>
      <c r="E37" s="5">
        <v>210</v>
      </c>
      <c r="F37" s="346">
        <v>225</v>
      </c>
      <c r="G37" s="347"/>
      <c r="H37">
        <v>100</v>
      </c>
      <c r="J37">
        <v>100</v>
      </c>
      <c r="K37">
        <v>100</v>
      </c>
      <c r="L37">
        <v>100</v>
      </c>
      <c r="M37">
        <v>100</v>
      </c>
      <c r="N37">
        <v>100</v>
      </c>
    </row>
    <row r="38" spans="1:14" s="8" customFormat="1" ht="18.45" hidden="1" customHeight="1" thickBot="1" x14ac:dyDescent="0.6">
      <c r="A38" s="4" t="s">
        <v>14</v>
      </c>
      <c r="B38" s="9"/>
      <c r="C38" s="10"/>
      <c r="D38" s="17">
        <f>C33+30</f>
        <v>277.2</v>
      </c>
      <c r="E38" s="17">
        <f>E33+30</f>
        <v>287.5</v>
      </c>
      <c r="F38" s="17">
        <f>F33+35</f>
        <v>295</v>
      </c>
      <c r="G38" s="10"/>
    </row>
    <row r="39" spans="1:14" ht="18.45" customHeight="1" thickBot="1" x14ac:dyDescent="0.35">
      <c r="A39" s="4" t="s">
        <v>10</v>
      </c>
      <c r="B39" s="4" t="s">
        <v>11</v>
      </c>
      <c r="C39" s="7"/>
      <c r="D39" s="17">
        <f t="shared" ref="D39:F40" si="4">D38+35</f>
        <v>312.2</v>
      </c>
      <c r="E39" s="17">
        <f t="shared" si="4"/>
        <v>322.5</v>
      </c>
      <c r="F39" s="17">
        <f t="shared" si="4"/>
        <v>330</v>
      </c>
      <c r="G39" s="7"/>
    </row>
    <row r="40" spans="1:14" ht="18.45" customHeight="1" thickBot="1" x14ac:dyDescent="0.35">
      <c r="A40" s="4" t="s">
        <v>12</v>
      </c>
      <c r="B40" s="4" t="s">
        <v>13</v>
      </c>
      <c r="C40" s="332"/>
      <c r="D40" s="334"/>
      <c r="E40" s="17">
        <f t="shared" si="4"/>
        <v>357.5</v>
      </c>
      <c r="F40" s="17">
        <f t="shared" si="4"/>
        <v>365</v>
      </c>
      <c r="G40" s="7"/>
      <c r="I40" t="s">
        <v>45</v>
      </c>
      <c r="J40" s="25">
        <v>0.03</v>
      </c>
      <c r="L40" s="25">
        <v>0.03</v>
      </c>
      <c r="N40" s="25">
        <v>0.03</v>
      </c>
    </row>
    <row r="41" spans="1:14" ht="19.2" thickBot="1" x14ac:dyDescent="0.6">
      <c r="A41" s="2"/>
      <c r="B41" s="2"/>
      <c r="C41" s="3"/>
      <c r="D41" s="3"/>
      <c r="E41" s="3"/>
      <c r="F41" s="3"/>
      <c r="G41" s="3"/>
    </row>
    <row r="42" spans="1:14" ht="24.6" thickBot="1" x14ac:dyDescent="0.35">
      <c r="A42" s="348" t="s">
        <v>22</v>
      </c>
      <c r="B42" s="349"/>
      <c r="C42" s="349"/>
      <c r="D42" s="349"/>
      <c r="E42" s="349"/>
      <c r="F42" s="349"/>
      <c r="G42" s="350"/>
      <c r="J42">
        <f>J33+J33*J40</f>
        <v>247.2</v>
      </c>
      <c r="L42">
        <f>L33+L33*L40</f>
        <v>257.5</v>
      </c>
      <c r="N42">
        <f>N33+N33*N40</f>
        <v>267.8</v>
      </c>
    </row>
    <row r="43" spans="1:14" ht="22.95" customHeight="1" thickBot="1" x14ac:dyDescent="0.35">
      <c r="A43" s="360"/>
      <c r="B43" s="352"/>
      <c r="C43" s="13" t="s">
        <v>1</v>
      </c>
      <c r="D43" s="13" t="s">
        <v>2</v>
      </c>
      <c r="E43" s="13" t="s">
        <v>3</v>
      </c>
      <c r="F43" s="13" t="s">
        <v>4</v>
      </c>
      <c r="G43" s="13" t="s">
        <v>5</v>
      </c>
    </row>
    <row r="44" spans="1:14" ht="36" customHeight="1" thickBot="1" x14ac:dyDescent="0.35">
      <c r="A44" s="4" t="s">
        <v>51</v>
      </c>
      <c r="B44" s="19" t="s">
        <v>7</v>
      </c>
      <c r="C44" s="356" t="s">
        <v>52</v>
      </c>
      <c r="D44" s="357"/>
      <c r="E44" s="357"/>
      <c r="F44" s="357"/>
      <c r="G44" s="358"/>
      <c r="H44" s="6"/>
      <c r="I44" s="47" t="s">
        <v>46</v>
      </c>
      <c r="J44">
        <v>10</v>
      </c>
      <c r="L44">
        <v>10</v>
      </c>
      <c r="N44">
        <v>10</v>
      </c>
    </row>
    <row r="45" spans="1:14" ht="36" customHeight="1" thickBot="1" x14ac:dyDescent="0.35">
      <c r="A45" s="4" t="s">
        <v>53</v>
      </c>
      <c r="B45" s="19" t="s">
        <v>7</v>
      </c>
      <c r="C45" s="356" t="s">
        <v>52</v>
      </c>
      <c r="D45" s="357"/>
      <c r="E45" s="357"/>
      <c r="F45" s="357"/>
      <c r="G45" s="358"/>
      <c r="H45" s="6"/>
      <c r="I45" s="47" t="s">
        <v>46</v>
      </c>
      <c r="J45">
        <v>10</v>
      </c>
      <c r="L45">
        <v>10</v>
      </c>
      <c r="N45">
        <v>10</v>
      </c>
    </row>
    <row r="46" spans="1:14" s="8" customFormat="1" ht="36" customHeight="1" thickBot="1" x14ac:dyDescent="0.6">
      <c r="A46" s="19" t="s">
        <v>23</v>
      </c>
      <c r="B46" s="20"/>
      <c r="C46" s="353">
        <v>-45</v>
      </c>
      <c r="D46" s="354"/>
      <c r="E46" s="21">
        <v>-40</v>
      </c>
      <c r="F46" s="353">
        <v>-35</v>
      </c>
      <c r="G46" s="354"/>
      <c r="I46" s="48" t="s">
        <v>47</v>
      </c>
      <c r="J46" s="8">
        <v>25</v>
      </c>
      <c r="L46" s="8">
        <v>25</v>
      </c>
      <c r="N46" s="8">
        <v>25</v>
      </c>
    </row>
    <row r="47" spans="1:14" ht="36" customHeight="1" thickBot="1" x14ac:dyDescent="0.35">
      <c r="A47" s="19" t="s">
        <v>24</v>
      </c>
      <c r="B47" s="19" t="s">
        <v>7</v>
      </c>
      <c r="C47" s="353">
        <v>-30</v>
      </c>
      <c r="D47" s="355"/>
      <c r="E47" s="355"/>
      <c r="F47" s="355"/>
      <c r="G47" s="354"/>
      <c r="H47" s="6"/>
      <c r="I47" s="6"/>
    </row>
    <row r="48" spans="1:14" ht="54.6" customHeight="1" thickBot="1" x14ac:dyDescent="0.35">
      <c r="A48" s="4" t="s">
        <v>35</v>
      </c>
      <c r="B48" s="4" t="s">
        <v>11</v>
      </c>
      <c r="C48" s="7"/>
      <c r="D48" s="18">
        <v>25</v>
      </c>
      <c r="E48" s="18">
        <v>30</v>
      </c>
      <c r="F48" s="18">
        <v>35</v>
      </c>
      <c r="G48" s="7"/>
      <c r="I48" t="s">
        <v>48</v>
      </c>
      <c r="J48">
        <f>J42-J44-J46</f>
        <v>212.2</v>
      </c>
      <c r="K48" t="s">
        <v>15</v>
      </c>
      <c r="L48">
        <f>L42-L44-L46</f>
        <v>222.5</v>
      </c>
      <c r="N48">
        <f>N42-N44-N46</f>
        <v>232.8</v>
      </c>
    </row>
  </sheetData>
  <mergeCells count="60">
    <mergeCell ref="A43:B43"/>
    <mergeCell ref="C44:G44"/>
    <mergeCell ref="A29:G29"/>
    <mergeCell ref="C33:D33"/>
    <mergeCell ref="F33:G33"/>
    <mergeCell ref="A42:G42"/>
    <mergeCell ref="C34:D34"/>
    <mergeCell ref="F34:G34"/>
    <mergeCell ref="C35:D35"/>
    <mergeCell ref="F35:G35"/>
    <mergeCell ref="C36:D36"/>
    <mergeCell ref="F36:G36"/>
    <mergeCell ref="A1:G1"/>
    <mergeCell ref="A30:B30"/>
    <mergeCell ref="C31:D31"/>
    <mergeCell ref="F31:G31"/>
    <mergeCell ref="A2:E2"/>
    <mergeCell ref="A16:G16"/>
    <mergeCell ref="A17:B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C24:D24"/>
    <mergeCell ref="F24:G24"/>
    <mergeCell ref="C46:D46"/>
    <mergeCell ref="F46:G46"/>
    <mergeCell ref="C47:G47"/>
    <mergeCell ref="C37:D37"/>
    <mergeCell ref="F37:G37"/>
    <mergeCell ref="C40:D40"/>
    <mergeCell ref="C45:G45"/>
    <mergeCell ref="C32:D32"/>
    <mergeCell ref="F32:G32"/>
    <mergeCell ref="C27:D27"/>
    <mergeCell ref="F10:G10"/>
    <mergeCell ref="C11:D11"/>
    <mergeCell ref="F22:G22"/>
    <mergeCell ref="C23:D23"/>
    <mergeCell ref="F23:G23"/>
    <mergeCell ref="F11:G11"/>
    <mergeCell ref="C14:D14"/>
    <mergeCell ref="C10:D10"/>
    <mergeCell ref="A3:G3"/>
    <mergeCell ref="A4:B4"/>
    <mergeCell ref="C5:D5"/>
    <mergeCell ref="F5:G5"/>
    <mergeCell ref="C6:D6"/>
    <mergeCell ref="F6:G6"/>
    <mergeCell ref="C7:D7"/>
    <mergeCell ref="F7:G7"/>
    <mergeCell ref="C8:D8"/>
    <mergeCell ref="F8:G8"/>
    <mergeCell ref="C9:D9"/>
    <mergeCell ref="F9:G9"/>
  </mergeCells>
  <conditionalFormatting sqref="A5:B14">
    <cfRule type="cellIs" dxfId="9" priority="1" operator="equal">
      <formula>"$a$4"</formula>
    </cfRule>
  </conditionalFormatting>
  <conditionalFormatting sqref="A18:B27">
    <cfRule type="cellIs" dxfId="8" priority="2" operator="equal">
      <formula>"$a$4"</formula>
    </cfRule>
  </conditionalFormatting>
  <conditionalFormatting sqref="A31:B40 A44:B48">
    <cfRule type="cellIs" dxfId="7" priority="3" operator="equal">
      <formula>"$a$4"</formula>
    </cfRule>
  </conditionalFormatting>
  <printOptions horizontalCentered="1" verticalCentered="1"/>
  <pageMargins left="0.23622047244094491" right="0.23622047244094491" top="0" bottom="0" header="0" footer="0"/>
  <pageSetup paperSize="9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1EC57-AFA6-4002-AB80-7EC75B4A4793}">
  <sheetPr>
    <pageSetUpPr fitToPage="1"/>
  </sheetPr>
  <dimension ref="A1:N26"/>
  <sheetViews>
    <sheetView zoomScale="83" zoomScaleNormal="83" workbookViewId="0">
      <selection sqref="A1:G1"/>
    </sheetView>
  </sheetViews>
  <sheetFormatPr defaultColWidth="9.109375" defaultRowHeight="13.8" outlineLevelCol="1" x14ac:dyDescent="0.3"/>
  <cols>
    <col min="1" max="1" width="36.77734375" style="23" customWidth="1"/>
    <col min="2" max="2" width="5.21875" style="23" hidden="1" customWidth="1" outlineLevel="1"/>
    <col min="3" max="3" width="19.77734375" style="24" hidden="1" customWidth="1" collapsed="1"/>
    <col min="4" max="5" width="19.77734375" style="24" customWidth="1"/>
    <col min="6" max="7" width="19.77734375" style="22" customWidth="1"/>
    <col min="8" max="12" width="0" style="22" hidden="1" customWidth="1"/>
    <col min="13" max="16384" width="9.109375" style="22"/>
  </cols>
  <sheetData>
    <row r="1" spans="1:14" ht="70.05" customHeight="1" thickBot="1" x14ac:dyDescent="0.35">
      <c r="A1" s="365" t="s">
        <v>233</v>
      </c>
      <c r="B1" s="366"/>
      <c r="C1" s="366"/>
      <c r="D1" s="366"/>
      <c r="E1" s="366"/>
      <c r="F1" s="366"/>
      <c r="G1" s="366"/>
    </row>
    <row r="2" spans="1:14" s="26" customFormat="1" ht="63" hidden="1" customHeight="1" thickTop="1" thickBot="1" x14ac:dyDescent="0.4">
      <c r="A2" s="372" t="s">
        <v>16</v>
      </c>
      <c r="B2" s="373"/>
      <c r="C2" s="375"/>
      <c r="D2" s="27" t="s">
        <v>39</v>
      </c>
      <c r="E2" s="27" t="s">
        <v>3</v>
      </c>
      <c r="F2" s="27" t="s">
        <v>40</v>
      </c>
    </row>
    <row r="3" spans="1:14" s="26" customFormat="1" ht="18.45" hidden="1" customHeight="1" thickBot="1" x14ac:dyDescent="0.4">
      <c r="A3" s="28" t="s">
        <v>6</v>
      </c>
      <c r="B3" s="28" t="s">
        <v>7</v>
      </c>
      <c r="C3" s="29"/>
      <c r="D3" s="30"/>
      <c r="E3" s="31">
        <f>E4-35-5</f>
        <v>590</v>
      </c>
      <c r="F3" s="30"/>
    </row>
    <row r="4" spans="1:14" s="26" customFormat="1" ht="24.6" hidden="1" thickBot="1" x14ac:dyDescent="0.4">
      <c r="A4" s="32" t="s">
        <v>25</v>
      </c>
      <c r="B4" s="32" t="s">
        <v>9</v>
      </c>
      <c r="C4" s="32"/>
      <c r="D4" s="33">
        <v>560</v>
      </c>
      <c r="E4" s="33">
        <v>630</v>
      </c>
      <c r="F4" s="33">
        <v>700</v>
      </c>
      <c r="G4" s="75">
        <f>D4*1.02</f>
        <v>571.20000000000005</v>
      </c>
      <c r="H4" s="75">
        <f t="shared" ref="H4:L4" si="0">E4*1.02</f>
        <v>642.6</v>
      </c>
      <c r="I4" s="75">
        <f t="shared" si="0"/>
        <v>714</v>
      </c>
      <c r="J4" s="75">
        <f t="shared" si="0"/>
        <v>582.62400000000002</v>
      </c>
      <c r="K4" s="75">
        <f t="shared" si="0"/>
        <v>655.452</v>
      </c>
      <c r="L4" s="75">
        <f t="shared" si="0"/>
        <v>728.28</v>
      </c>
      <c r="M4" s="75">
        <f>E4*1.02</f>
        <v>642.6</v>
      </c>
      <c r="N4" s="75">
        <f>F4*1.02</f>
        <v>714</v>
      </c>
    </row>
    <row r="5" spans="1:14" s="26" customFormat="1" ht="18.45" hidden="1" customHeight="1" thickBot="1" x14ac:dyDescent="0.4">
      <c r="A5" s="34" t="s">
        <v>17</v>
      </c>
      <c r="B5" s="34" t="s">
        <v>7</v>
      </c>
      <c r="C5" s="35"/>
      <c r="D5" s="36"/>
      <c r="E5" s="37">
        <v>210</v>
      </c>
      <c r="F5" s="36"/>
    </row>
    <row r="6" spans="1:14" s="26" customFormat="1" ht="18.45" hidden="1" customHeight="1" thickBot="1" x14ac:dyDescent="0.4">
      <c r="A6" s="34" t="s">
        <v>19</v>
      </c>
      <c r="B6" s="34" t="s">
        <v>7</v>
      </c>
      <c r="C6" s="35"/>
      <c r="D6" s="36"/>
      <c r="E6" s="37">
        <v>210</v>
      </c>
      <c r="F6" s="36"/>
      <c r="G6" s="26">
        <v>24</v>
      </c>
      <c r="H6" s="26">
        <f>$G$6*H4</f>
        <v>15422.400000000001</v>
      </c>
      <c r="I6" s="26">
        <f>$G$6*I4</f>
        <v>17136</v>
      </c>
      <c r="J6" s="26">
        <f>$G$6*J4</f>
        <v>13982.976000000001</v>
      </c>
      <c r="K6" s="26">
        <f>$G$6*K4</f>
        <v>15730.848</v>
      </c>
      <c r="L6" s="26">
        <f>$G$6*L4</f>
        <v>17478.72</v>
      </c>
    </row>
    <row r="7" spans="1:14" s="26" customFormat="1" ht="18.45" hidden="1" customHeight="1" thickBot="1" x14ac:dyDescent="0.4">
      <c r="A7" s="34" t="s">
        <v>20</v>
      </c>
      <c r="B7" s="34" t="s">
        <v>7</v>
      </c>
      <c r="C7" s="35"/>
      <c r="D7" s="36"/>
      <c r="E7" s="37">
        <v>210</v>
      </c>
      <c r="F7" s="36"/>
      <c r="G7" s="26">
        <v>50</v>
      </c>
      <c r="H7" s="26">
        <f>$G$7*H4</f>
        <v>32130</v>
      </c>
      <c r="I7" s="26">
        <f>$G$7*I4</f>
        <v>35700</v>
      </c>
      <c r="J7" s="26">
        <f>$G$7*J4</f>
        <v>29131.200000000001</v>
      </c>
      <c r="K7" s="26">
        <f>$G$7*K4</f>
        <v>32772.6</v>
      </c>
      <c r="L7" s="26">
        <f>$G$7*L4</f>
        <v>36414</v>
      </c>
    </row>
    <row r="8" spans="1:14" s="26" customFormat="1" ht="18.45" hidden="1" customHeight="1" thickBot="1" x14ac:dyDescent="0.4">
      <c r="A8" s="34" t="s">
        <v>18</v>
      </c>
      <c r="B8" s="34" t="s">
        <v>7</v>
      </c>
      <c r="C8" s="35"/>
      <c r="D8" s="36"/>
      <c r="E8" s="37">
        <v>210</v>
      </c>
      <c r="F8" s="36"/>
      <c r="G8" s="26">
        <v>100</v>
      </c>
      <c r="H8" s="26">
        <v>100</v>
      </c>
      <c r="I8" s="26">
        <v>100</v>
      </c>
      <c r="J8" s="26">
        <v>100</v>
      </c>
      <c r="K8" s="26">
        <v>100</v>
      </c>
      <c r="L8" s="26">
        <v>100</v>
      </c>
    </row>
    <row r="9" spans="1:14" s="41" customFormat="1" ht="18.45" hidden="1" customHeight="1" thickBot="1" x14ac:dyDescent="0.75">
      <c r="A9" s="34" t="s">
        <v>14</v>
      </c>
      <c r="B9" s="38"/>
      <c r="C9" s="38"/>
      <c r="D9" s="39" t="e">
        <f>#REF!+30</f>
        <v>#REF!</v>
      </c>
      <c r="E9" s="39">
        <f>E4+30</f>
        <v>660</v>
      </c>
      <c r="F9" s="40"/>
    </row>
    <row r="10" spans="1:14" s="26" customFormat="1" ht="24.6" hidden="1" thickBot="1" x14ac:dyDescent="0.4">
      <c r="A10" s="42" t="s">
        <v>37</v>
      </c>
      <c r="B10" s="34" t="s">
        <v>11</v>
      </c>
      <c r="C10" s="34"/>
      <c r="D10" s="43">
        <f t="shared" ref="D10:F12" si="1">D$4*(1-$H10)</f>
        <v>532</v>
      </c>
      <c r="E10" s="43">
        <f t="shared" si="1"/>
        <v>598.5</v>
      </c>
      <c r="F10" s="43">
        <f t="shared" si="1"/>
        <v>665</v>
      </c>
      <c r="H10" s="44">
        <v>0.05</v>
      </c>
    </row>
    <row r="11" spans="1:14" s="26" customFormat="1" ht="24.6" hidden="1" thickBot="1" x14ac:dyDescent="0.4">
      <c r="A11" s="42" t="s">
        <v>36</v>
      </c>
      <c r="B11" s="34" t="s">
        <v>11</v>
      </c>
      <c r="C11" s="34"/>
      <c r="D11" s="43">
        <f t="shared" si="1"/>
        <v>504</v>
      </c>
      <c r="E11" s="43">
        <f t="shared" si="1"/>
        <v>567</v>
      </c>
      <c r="F11" s="43">
        <f t="shared" si="1"/>
        <v>630</v>
      </c>
      <c r="H11" s="44">
        <v>0.1</v>
      </c>
    </row>
    <row r="12" spans="1:14" s="26" customFormat="1" ht="48.6" hidden="1" thickBot="1" x14ac:dyDescent="0.4">
      <c r="A12" s="42" t="s">
        <v>38</v>
      </c>
      <c r="B12" s="34" t="s">
        <v>13</v>
      </c>
      <c r="C12" s="34"/>
      <c r="D12" s="43">
        <f t="shared" si="1"/>
        <v>476</v>
      </c>
      <c r="E12" s="43">
        <f t="shared" si="1"/>
        <v>535.5</v>
      </c>
      <c r="F12" s="43">
        <f t="shared" si="1"/>
        <v>595</v>
      </c>
      <c r="H12" s="44">
        <v>0.15</v>
      </c>
    </row>
    <row r="13" spans="1:14" s="26" customFormat="1" ht="24.6" hidden="1" thickBot="1" x14ac:dyDescent="0.75">
      <c r="A13" s="117"/>
      <c r="B13" s="45"/>
      <c r="C13" s="46"/>
      <c r="D13" s="118"/>
      <c r="E13" s="118"/>
      <c r="F13" s="75"/>
      <c r="G13" s="112"/>
    </row>
    <row r="14" spans="1:14" s="26" customFormat="1" ht="46.95" customHeight="1" thickBot="1" x14ac:dyDescent="0.4">
      <c r="A14" s="119" t="s">
        <v>239</v>
      </c>
      <c r="B14" s="120"/>
      <c r="C14" s="120"/>
      <c r="D14" s="120"/>
      <c r="E14" s="120"/>
      <c r="F14" s="136"/>
      <c r="G14" s="155" t="s">
        <v>298</v>
      </c>
      <c r="H14" s="112"/>
    </row>
    <row r="15" spans="1:14" s="112" customFormat="1" ht="46.95" customHeight="1" thickBot="1" x14ac:dyDescent="0.4">
      <c r="A15" s="372" t="s">
        <v>242</v>
      </c>
      <c r="B15" s="373"/>
      <c r="C15" s="376"/>
      <c r="D15" s="113" t="str">
        <f>D2</f>
        <v>AROMA
MIRADA</v>
      </c>
      <c r="E15" s="113" t="str">
        <f>E2</f>
        <v>GUSTO</v>
      </c>
      <c r="F15" s="113" t="s">
        <v>207</v>
      </c>
      <c r="G15" s="113" t="s">
        <v>208</v>
      </c>
      <c r="H15" s="135"/>
      <c r="I15" s="135"/>
      <c r="J15" s="135"/>
      <c r="K15" s="135"/>
      <c r="L15" s="135"/>
    </row>
    <row r="16" spans="1:14" s="26" customFormat="1" ht="46.95" customHeight="1" x14ac:dyDescent="0.35">
      <c r="A16" s="125" t="s">
        <v>275</v>
      </c>
      <c r="B16" s="126" t="s">
        <v>9</v>
      </c>
      <c r="C16" s="127"/>
      <c r="D16" s="128">
        <v>600</v>
      </c>
      <c r="E16" s="129">
        <v>645</v>
      </c>
      <c r="F16" s="129">
        <v>715</v>
      </c>
      <c r="G16" s="129">
        <v>900</v>
      </c>
      <c r="H16" s="112"/>
    </row>
    <row r="17" spans="1:10" s="135" customFormat="1" ht="45" hidden="1" customHeight="1" thickBot="1" x14ac:dyDescent="0.4">
      <c r="A17" s="372" t="s">
        <v>240</v>
      </c>
      <c r="B17" s="373"/>
      <c r="C17" s="373"/>
      <c r="D17" s="134" t="str">
        <f>D15</f>
        <v>AROMA
MIRADA</v>
      </c>
      <c r="E17" s="113" t="str">
        <f>E15</f>
        <v>GUSTO</v>
      </c>
      <c r="F17" s="113" t="s">
        <v>207</v>
      </c>
      <c r="G17" s="113" t="s">
        <v>208</v>
      </c>
    </row>
    <row r="18" spans="1:10" ht="24" x14ac:dyDescent="0.35">
      <c r="A18" s="130" t="s">
        <v>273</v>
      </c>
      <c r="B18" s="131" t="s">
        <v>11</v>
      </c>
      <c r="C18" s="132"/>
      <c r="D18" s="133">
        <f>D16*0.9</f>
        <v>540</v>
      </c>
      <c r="E18" s="133">
        <f t="shared" ref="E18:G18" si="2">E16*0.9</f>
        <v>580.5</v>
      </c>
      <c r="F18" s="133">
        <f t="shared" si="2"/>
        <v>643.5</v>
      </c>
      <c r="G18" s="133">
        <f t="shared" si="2"/>
        <v>810</v>
      </c>
      <c r="H18" s="116">
        <v>0.05</v>
      </c>
    </row>
    <row r="19" spans="1:10" ht="24.6" thickBot="1" x14ac:dyDescent="0.4">
      <c r="A19" s="154" t="s">
        <v>274</v>
      </c>
      <c r="B19" s="122" t="s">
        <v>11</v>
      </c>
      <c r="C19" s="123"/>
      <c r="D19" s="124">
        <f>D16*0.85</f>
        <v>510</v>
      </c>
      <c r="E19" s="124">
        <f t="shared" ref="E19:G19" si="3">E16*0.85</f>
        <v>548.25</v>
      </c>
      <c r="F19" s="124">
        <f t="shared" si="3"/>
        <v>607.75</v>
      </c>
      <c r="G19" s="124">
        <f t="shared" si="3"/>
        <v>765</v>
      </c>
      <c r="H19" s="116">
        <v>0.15</v>
      </c>
    </row>
    <row r="20" spans="1:10" ht="47.55" customHeight="1" x14ac:dyDescent="0.35">
      <c r="A20" s="374" t="s">
        <v>234</v>
      </c>
      <c r="B20" s="374"/>
      <c r="C20" s="361" t="s">
        <v>26</v>
      </c>
      <c r="D20" s="362"/>
      <c r="E20" s="362"/>
      <c r="F20" s="367" t="s">
        <v>32</v>
      </c>
      <c r="G20" s="368"/>
      <c r="H20" s="26"/>
    </row>
    <row r="21" spans="1:10" s="143" customFormat="1" ht="46.95" customHeight="1" x14ac:dyDescent="0.35">
      <c r="A21" s="210" t="s">
        <v>27</v>
      </c>
      <c r="B21" s="210"/>
      <c r="C21" s="370" t="s">
        <v>30</v>
      </c>
      <c r="D21" s="371"/>
      <c r="E21" s="371"/>
      <c r="F21" s="363" t="s">
        <v>41</v>
      </c>
      <c r="G21" s="369"/>
      <c r="H21" s="214"/>
      <c r="I21" s="142"/>
      <c r="J21" s="142"/>
    </row>
    <row r="22" spans="1:10" ht="46.95" customHeight="1" x14ac:dyDescent="0.35">
      <c r="A22" s="210" t="s">
        <v>28</v>
      </c>
      <c r="B22" s="156"/>
      <c r="C22" s="363" t="s">
        <v>31</v>
      </c>
      <c r="D22" s="364"/>
      <c r="E22" s="364"/>
      <c r="F22" s="363" t="s">
        <v>241</v>
      </c>
      <c r="G22" s="369"/>
      <c r="H22" s="213"/>
      <c r="I22" s="26"/>
      <c r="J22" s="26"/>
    </row>
    <row r="23" spans="1:10" ht="46.95" customHeight="1" x14ac:dyDescent="0.35">
      <c r="A23" s="209" t="s">
        <v>29</v>
      </c>
      <c r="B23" s="145"/>
      <c r="C23" s="363" t="s">
        <v>232</v>
      </c>
      <c r="D23" s="364"/>
      <c r="E23" s="364"/>
      <c r="F23" s="363" t="s">
        <v>209</v>
      </c>
      <c r="G23" s="369"/>
      <c r="H23" s="213"/>
      <c r="I23" s="26"/>
      <c r="J23" s="26"/>
    </row>
    <row r="24" spans="1:10" ht="46.95" customHeight="1" x14ac:dyDescent="0.35">
      <c r="A24" s="209" t="s">
        <v>33</v>
      </c>
      <c r="B24" s="209"/>
      <c r="C24" s="363"/>
      <c r="D24" s="364"/>
      <c r="E24" s="364"/>
      <c r="F24" s="363" t="s">
        <v>34</v>
      </c>
      <c r="G24" s="369"/>
      <c r="H24" s="213"/>
      <c r="I24" s="26"/>
      <c r="J24" s="26"/>
    </row>
    <row r="25" spans="1:10" ht="46.95" customHeight="1" x14ac:dyDescent="0.35">
      <c r="A25" s="209"/>
      <c r="B25" s="209"/>
      <c r="C25" s="363"/>
      <c r="D25" s="364"/>
      <c r="E25" s="364"/>
      <c r="F25" s="363" t="s">
        <v>42</v>
      </c>
      <c r="G25" s="369"/>
      <c r="H25" s="213"/>
      <c r="I25" s="26"/>
      <c r="J25" s="26"/>
    </row>
    <row r="26" spans="1:10" ht="46.95" customHeight="1" x14ac:dyDescent="0.3">
      <c r="H26" s="213"/>
    </row>
  </sheetData>
  <sheetProtection algorithmName="SHA-512" hashValue="mB2ftYkgtQMbrYFj9R6Uy6bGiZ/mJgPd/xkFneVIv7NyGHUUz+CQwBd3N/63i0YKVG6lVZwhdD1UGcB9JleCYw==" saltValue="6TCBzYGrMRaCOukiKI0c6w==" spinCount="100000" sheet="1" objects="1" scenarios="1"/>
  <mergeCells count="17">
    <mergeCell ref="F24:G24"/>
    <mergeCell ref="F25:G25"/>
    <mergeCell ref="C21:E21"/>
    <mergeCell ref="A17:C17"/>
    <mergeCell ref="A20:B20"/>
    <mergeCell ref="A1:G1"/>
    <mergeCell ref="F20:G20"/>
    <mergeCell ref="F21:G21"/>
    <mergeCell ref="F22:G22"/>
    <mergeCell ref="F23:G23"/>
    <mergeCell ref="A2:C2"/>
    <mergeCell ref="A15:C15"/>
    <mergeCell ref="C20:E20"/>
    <mergeCell ref="C22:E22"/>
    <mergeCell ref="C23:E23"/>
    <mergeCell ref="C24:E24"/>
    <mergeCell ref="C25:E25"/>
  </mergeCells>
  <conditionalFormatting sqref="A3:C12 A22:A23">
    <cfRule type="cellIs" dxfId="6" priority="10" operator="equal">
      <formula>"$a$4"</formula>
    </cfRule>
  </conditionalFormatting>
  <conditionalFormatting sqref="A16:C16 A24:B25">
    <cfRule type="cellIs" dxfId="5" priority="5" operator="equal">
      <formula>"$a$4"</formula>
    </cfRule>
  </conditionalFormatting>
  <conditionalFormatting sqref="A18:C19 A21:B21 C21:C25">
    <cfRule type="cellIs" dxfId="4" priority="12" operator="equal">
      <formula>"$a$4"</formula>
    </cfRule>
  </conditionalFormatting>
  <conditionalFormatting sqref="F21:F25">
    <cfRule type="cellIs" dxfId="3" priority="3" operator="equal">
      <formula>"$a$4"</formula>
    </cfRule>
  </conditionalFormatting>
  <printOptions horizontalCentered="1" verticalCentered="1"/>
  <pageMargins left="0.23622047244094491" right="0.23622047244094491" top="0" bottom="0" header="0" footer="0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D47C5-3853-40D2-9DB0-4A904C1433C6}">
  <sheetPr>
    <pageSetUpPr fitToPage="1"/>
  </sheetPr>
  <dimension ref="A1:G27"/>
  <sheetViews>
    <sheetView zoomScale="45" zoomScaleNormal="45" workbookViewId="0">
      <selection activeCell="X52" sqref="X52"/>
    </sheetView>
  </sheetViews>
  <sheetFormatPr defaultRowHeight="14.4" x14ac:dyDescent="0.3"/>
  <cols>
    <col min="1" max="1" width="39.21875" customWidth="1"/>
    <col min="2" max="2" width="5" hidden="1" customWidth="1"/>
    <col min="3" max="3" width="15" customWidth="1"/>
    <col min="4" max="4" width="20.77734375" customWidth="1"/>
    <col min="5" max="5" width="21" customWidth="1"/>
    <col min="6" max="7" width="20.77734375" customWidth="1"/>
  </cols>
  <sheetData>
    <row r="1" spans="1:7" ht="91.2" customHeight="1" thickTop="1" thickBot="1" x14ac:dyDescent="0.35">
      <c r="A1" s="379" t="s">
        <v>243</v>
      </c>
      <c r="B1" s="380"/>
      <c r="C1" s="380"/>
      <c r="D1" s="380"/>
      <c r="E1" s="380"/>
      <c r="F1" s="381"/>
      <c r="G1" s="22"/>
    </row>
    <row r="2" spans="1:7" ht="49.2" hidden="1" thickTop="1" thickBot="1" x14ac:dyDescent="0.4">
      <c r="A2" s="372" t="s">
        <v>16</v>
      </c>
      <c r="B2" s="373"/>
      <c r="C2" s="375"/>
      <c r="D2" s="27" t="s">
        <v>39</v>
      </c>
      <c r="E2" s="27" t="s">
        <v>3</v>
      </c>
      <c r="F2" s="27" t="s">
        <v>40</v>
      </c>
      <c r="G2" s="26"/>
    </row>
    <row r="3" spans="1:7" ht="24.6" hidden="1" thickBot="1" x14ac:dyDescent="0.4">
      <c r="A3" s="28" t="s">
        <v>6</v>
      </c>
      <c r="B3" s="28" t="s">
        <v>7</v>
      </c>
      <c r="C3" s="29"/>
      <c r="D3" s="30"/>
      <c r="E3" s="31">
        <f>E4-35-5</f>
        <v>590</v>
      </c>
      <c r="F3" s="30"/>
      <c r="G3" s="26"/>
    </row>
    <row r="4" spans="1:7" ht="24.6" hidden="1" thickBot="1" x14ac:dyDescent="0.4">
      <c r="A4" s="32" t="s">
        <v>25</v>
      </c>
      <c r="B4" s="32" t="s">
        <v>9</v>
      </c>
      <c r="C4" s="32"/>
      <c r="D4" s="33">
        <v>560</v>
      </c>
      <c r="E4" s="33">
        <v>630</v>
      </c>
      <c r="F4" s="33">
        <v>700</v>
      </c>
      <c r="G4" s="75">
        <f>D4*1.02</f>
        <v>571.20000000000005</v>
      </c>
    </row>
    <row r="5" spans="1:7" ht="24.6" hidden="1" thickBot="1" x14ac:dyDescent="0.4">
      <c r="A5" s="34" t="s">
        <v>17</v>
      </c>
      <c r="B5" s="34" t="s">
        <v>7</v>
      </c>
      <c r="C5" s="35"/>
      <c r="D5" s="36"/>
      <c r="E5" s="37">
        <v>210</v>
      </c>
      <c r="F5" s="36"/>
      <c r="G5" s="26"/>
    </row>
    <row r="6" spans="1:7" ht="24.6" hidden="1" thickBot="1" x14ac:dyDescent="0.4">
      <c r="A6" s="34" t="s">
        <v>19</v>
      </c>
      <c r="B6" s="34" t="s">
        <v>7</v>
      </c>
      <c r="C6" s="35"/>
      <c r="D6" s="36"/>
      <c r="E6" s="37">
        <v>210</v>
      </c>
      <c r="F6" s="36"/>
      <c r="G6" s="26">
        <v>24</v>
      </c>
    </row>
    <row r="7" spans="1:7" ht="48.6" hidden="1" thickBot="1" x14ac:dyDescent="0.4">
      <c r="A7" s="34" t="s">
        <v>20</v>
      </c>
      <c r="B7" s="34" t="s">
        <v>7</v>
      </c>
      <c r="C7" s="35"/>
      <c r="D7" s="36"/>
      <c r="E7" s="37">
        <v>210</v>
      </c>
      <c r="F7" s="36"/>
      <c r="G7" s="26">
        <v>50</v>
      </c>
    </row>
    <row r="8" spans="1:7" ht="24.6" hidden="1" thickBot="1" x14ac:dyDescent="0.4">
      <c r="A8" s="34" t="s">
        <v>18</v>
      </c>
      <c r="B8" s="34" t="s">
        <v>7</v>
      </c>
      <c r="C8" s="35"/>
      <c r="D8" s="36"/>
      <c r="E8" s="37">
        <v>210</v>
      </c>
      <c r="F8" s="36"/>
      <c r="G8" s="26">
        <v>100</v>
      </c>
    </row>
    <row r="9" spans="1:7" ht="24.6" hidden="1" thickBot="1" x14ac:dyDescent="0.75">
      <c r="A9" s="34" t="s">
        <v>14</v>
      </c>
      <c r="B9" s="38"/>
      <c r="C9" s="38"/>
      <c r="D9" s="39" t="e">
        <f>#REF!+30</f>
        <v>#REF!</v>
      </c>
      <c r="E9" s="39">
        <f>E4+30</f>
        <v>660</v>
      </c>
      <c r="F9" s="40"/>
      <c r="G9" s="41"/>
    </row>
    <row r="10" spans="1:7" ht="24.6" hidden="1" thickBot="1" x14ac:dyDescent="0.4">
      <c r="A10" s="42" t="s">
        <v>37</v>
      </c>
      <c r="B10" s="34" t="s">
        <v>11</v>
      </c>
      <c r="C10" s="34"/>
      <c r="D10" s="43">
        <f t="shared" ref="D10:F12" si="0">D$4*(1-$H10)</f>
        <v>560</v>
      </c>
      <c r="E10" s="43">
        <f t="shared" si="0"/>
        <v>630</v>
      </c>
      <c r="F10" s="43">
        <f t="shared" si="0"/>
        <v>700</v>
      </c>
      <c r="G10" s="26"/>
    </row>
    <row r="11" spans="1:7" ht="24.6" hidden="1" thickBot="1" x14ac:dyDescent="0.4">
      <c r="A11" s="42" t="s">
        <v>36</v>
      </c>
      <c r="B11" s="34" t="s">
        <v>11</v>
      </c>
      <c r="C11" s="34"/>
      <c r="D11" s="43">
        <f t="shared" si="0"/>
        <v>560</v>
      </c>
      <c r="E11" s="43">
        <f t="shared" si="0"/>
        <v>630</v>
      </c>
      <c r="F11" s="43">
        <f t="shared" si="0"/>
        <v>700</v>
      </c>
      <c r="G11" s="26"/>
    </row>
    <row r="12" spans="1:7" ht="48.6" hidden="1" thickBot="1" x14ac:dyDescent="0.4">
      <c r="A12" s="42" t="s">
        <v>38</v>
      </c>
      <c r="B12" s="34" t="s">
        <v>13</v>
      </c>
      <c r="C12" s="34"/>
      <c r="D12" s="43">
        <f t="shared" si="0"/>
        <v>560</v>
      </c>
      <c r="E12" s="43">
        <f t="shared" si="0"/>
        <v>630</v>
      </c>
      <c r="F12" s="43">
        <f t="shared" si="0"/>
        <v>700</v>
      </c>
      <c r="G12" s="26"/>
    </row>
    <row r="13" spans="1:7" ht="25.2" thickTop="1" thickBot="1" x14ac:dyDescent="0.75">
      <c r="A13" s="117"/>
      <c r="B13" s="45"/>
      <c r="C13" s="46"/>
      <c r="D13" s="118"/>
      <c r="E13" s="118"/>
      <c r="F13" s="75"/>
      <c r="G13" s="112"/>
    </row>
    <row r="14" spans="1:7" ht="24.6" thickBot="1" x14ac:dyDescent="0.35">
      <c r="A14" s="164" t="s">
        <v>245</v>
      </c>
      <c r="B14" s="165"/>
      <c r="C14" s="165"/>
      <c r="D14" s="165"/>
      <c r="E14" s="165"/>
      <c r="F14" s="136"/>
      <c r="G14" s="155" t="s">
        <v>266</v>
      </c>
    </row>
    <row r="15" spans="1:7" ht="48.6" thickBot="1" x14ac:dyDescent="0.35">
      <c r="A15" s="372" t="s">
        <v>246</v>
      </c>
      <c r="B15" s="373"/>
      <c r="C15" s="376"/>
      <c r="D15" s="113" t="str">
        <f>D2</f>
        <v>AROMA
MIRADA</v>
      </c>
      <c r="E15" s="113" t="str">
        <f>E2</f>
        <v>GUSTO</v>
      </c>
      <c r="F15" s="134" t="s">
        <v>207</v>
      </c>
      <c r="G15" s="140" t="s">
        <v>208</v>
      </c>
    </row>
    <row r="16" spans="1:7" ht="24" hidden="1" x14ac:dyDescent="0.3">
      <c r="A16" s="121" t="s">
        <v>244</v>
      </c>
      <c r="B16" s="114" t="s">
        <v>7</v>
      </c>
      <c r="C16" s="114"/>
      <c r="D16" s="115"/>
      <c r="E16" s="115">
        <f>E17-35-5</f>
        <v>605</v>
      </c>
      <c r="F16" s="138"/>
      <c r="G16" s="139"/>
    </row>
    <row r="17" spans="1:7" ht="24.6" thickBot="1" x14ac:dyDescent="0.35">
      <c r="A17" s="125" t="s">
        <v>247</v>
      </c>
      <c r="B17" s="126" t="s">
        <v>9</v>
      </c>
      <c r="C17" s="127"/>
      <c r="D17" s="128">
        <v>600</v>
      </c>
      <c r="E17" s="129">
        <v>645</v>
      </c>
      <c r="F17" s="137">
        <v>715</v>
      </c>
      <c r="G17" s="141">
        <v>900</v>
      </c>
    </row>
    <row r="18" spans="1:7" ht="48.6" thickBot="1" x14ac:dyDescent="0.35">
      <c r="A18" s="372" t="s">
        <v>248</v>
      </c>
      <c r="B18" s="373"/>
      <c r="C18" s="373"/>
      <c r="D18" s="134" t="str">
        <f>D15</f>
        <v>AROMA
MIRADA</v>
      </c>
      <c r="E18" s="113" t="str">
        <f>E15</f>
        <v>GUSTO</v>
      </c>
      <c r="F18" s="134" t="s">
        <v>207</v>
      </c>
      <c r="G18" s="140" t="s">
        <v>208</v>
      </c>
    </row>
    <row r="19" spans="1:7" ht="24" x14ac:dyDescent="0.3">
      <c r="A19" s="130" t="s">
        <v>249</v>
      </c>
      <c r="B19" s="131" t="s">
        <v>11</v>
      </c>
      <c r="C19" s="132"/>
      <c r="D19" s="133">
        <f>D17*0.9</f>
        <v>540</v>
      </c>
      <c r="E19" s="133">
        <f t="shared" ref="E19:G19" si="1">E17*0.9</f>
        <v>580.5</v>
      </c>
      <c r="F19" s="133">
        <f t="shared" si="1"/>
        <v>643.5</v>
      </c>
      <c r="G19" s="133">
        <f t="shared" si="1"/>
        <v>810</v>
      </c>
    </row>
    <row r="20" spans="1:7" ht="24.6" thickBot="1" x14ac:dyDescent="0.35">
      <c r="A20" s="154" t="s">
        <v>250</v>
      </c>
      <c r="B20" s="122" t="s">
        <v>11</v>
      </c>
      <c r="C20" s="123"/>
      <c r="D20" s="124">
        <f>D17*0.85</f>
        <v>510</v>
      </c>
      <c r="E20" s="124">
        <f t="shared" ref="E20:G20" si="2">E17*0.85</f>
        <v>548.25</v>
      </c>
      <c r="F20" s="124">
        <f t="shared" si="2"/>
        <v>607.75</v>
      </c>
      <c r="G20" s="124">
        <f t="shared" si="2"/>
        <v>765</v>
      </c>
    </row>
    <row r="21" spans="1:7" ht="24" x14ac:dyDescent="0.7">
      <c r="A21" s="151"/>
      <c r="B21" s="45"/>
      <c r="C21" s="46"/>
      <c r="D21" s="46"/>
      <c r="E21" s="152"/>
      <c r="F21" s="144"/>
      <c r="G21" s="153"/>
    </row>
    <row r="22" spans="1:7" ht="120.6" customHeight="1" x14ac:dyDescent="0.35">
      <c r="A22" s="374" t="s">
        <v>251</v>
      </c>
      <c r="B22" s="374"/>
      <c r="C22" s="374" t="s">
        <v>252</v>
      </c>
      <c r="D22" s="374"/>
      <c r="E22" s="382" t="s">
        <v>253</v>
      </c>
      <c r="F22" s="383"/>
      <c r="G22" s="142"/>
    </row>
    <row r="23" spans="1:7" ht="48" x14ac:dyDescent="0.35">
      <c r="A23" s="163" t="s">
        <v>254</v>
      </c>
      <c r="B23" s="163"/>
      <c r="C23" s="378" t="s">
        <v>255</v>
      </c>
      <c r="D23" s="378"/>
      <c r="E23" s="377" t="s">
        <v>256</v>
      </c>
      <c r="F23" s="377"/>
      <c r="G23" s="26"/>
    </row>
    <row r="24" spans="1:7" ht="24" x14ac:dyDescent="0.35">
      <c r="A24" s="163" t="s">
        <v>257</v>
      </c>
      <c r="B24" s="156"/>
      <c r="C24" s="378" t="s">
        <v>258</v>
      </c>
      <c r="D24" s="378"/>
      <c r="E24" s="378" t="s">
        <v>259</v>
      </c>
      <c r="F24" s="378"/>
      <c r="G24" s="26"/>
    </row>
    <row r="25" spans="1:7" ht="24" x14ac:dyDescent="0.35">
      <c r="A25" s="162" t="s">
        <v>260</v>
      </c>
      <c r="B25" s="145"/>
      <c r="C25" s="377" t="s">
        <v>261</v>
      </c>
      <c r="D25" s="377"/>
      <c r="E25" s="377" t="s">
        <v>262</v>
      </c>
      <c r="F25" s="377"/>
      <c r="G25" s="26"/>
    </row>
    <row r="26" spans="1:7" ht="24" x14ac:dyDescent="0.35">
      <c r="A26" s="162" t="s">
        <v>263</v>
      </c>
      <c r="B26" s="162"/>
      <c r="C26" s="377"/>
      <c r="D26" s="377"/>
      <c r="E26" s="377" t="s">
        <v>264</v>
      </c>
      <c r="F26" s="377"/>
      <c r="G26" s="26"/>
    </row>
    <row r="27" spans="1:7" ht="24" x14ac:dyDescent="0.3">
      <c r="A27" s="162"/>
      <c r="B27" s="162"/>
      <c r="C27" s="377"/>
      <c r="D27" s="377"/>
      <c r="E27" s="377" t="s">
        <v>265</v>
      </c>
      <c r="F27" s="377"/>
      <c r="G27" s="22"/>
    </row>
  </sheetData>
  <mergeCells count="17">
    <mergeCell ref="A1:F1"/>
    <mergeCell ref="A2:C2"/>
    <mergeCell ref="A15:C15"/>
    <mergeCell ref="A18:C18"/>
    <mergeCell ref="A22:B22"/>
    <mergeCell ref="C22:D22"/>
    <mergeCell ref="E22:F22"/>
    <mergeCell ref="C26:D26"/>
    <mergeCell ref="E26:F26"/>
    <mergeCell ref="C27:D27"/>
    <mergeCell ref="E27:F27"/>
    <mergeCell ref="C23:D23"/>
    <mergeCell ref="E23:F23"/>
    <mergeCell ref="C24:D24"/>
    <mergeCell ref="E24:F24"/>
    <mergeCell ref="C25:D25"/>
    <mergeCell ref="E25:F25"/>
  </mergeCells>
  <conditionalFormatting sqref="A26:B27">
    <cfRule type="cellIs" dxfId="2" priority="1" operator="equal">
      <formula>"$a$4"</formula>
    </cfRule>
  </conditionalFormatting>
  <conditionalFormatting sqref="A3:C12 A24:A25">
    <cfRule type="cellIs" dxfId="1" priority="2" operator="equal">
      <formula>"$a$4"</formula>
    </cfRule>
  </conditionalFormatting>
  <conditionalFormatting sqref="A16:C17 A19:C20 A23:B23 C23:C27 E23:E27">
    <cfRule type="cellIs" dxfId="0" priority="3" operator="equal">
      <formula>"$a$4"</formula>
    </cfRule>
  </conditionalFormatting>
  <pageMargins left="0.7" right="0.7" top="0.75" bottom="0.75" header="0.3" footer="0.3"/>
  <pageSetup paperSize="9" scale="63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039A6-B029-4AF0-942D-6869B1F7F260}">
  <dimension ref="A1:F502"/>
  <sheetViews>
    <sheetView topLeftCell="A58" workbookViewId="0">
      <selection activeCell="A65" sqref="A65"/>
    </sheetView>
  </sheetViews>
  <sheetFormatPr defaultRowHeight="14.4" x14ac:dyDescent="0.3"/>
  <cols>
    <col min="1" max="1" width="15.77734375" bestFit="1" customWidth="1"/>
    <col min="2" max="2" width="43.109375" customWidth="1"/>
    <col min="3" max="3" width="27.109375" customWidth="1"/>
  </cols>
  <sheetData>
    <row r="1" spans="1:6" x14ac:dyDescent="0.3">
      <c r="A1" t="s">
        <v>158</v>
      </c>
      <c r="B1" t="s">
        <v>160</v>
      </c>
      <c r="C1" t="s">
        <v>159</v>
      </c>
    </row>
    <row r="2" spans="1:6" x14ac:dyDescent="0.3">
      <c r="A2" t="s">
        <v>161</v>
      </c>
      <c r="B2" t="str">
        <f>VLOOKUP(A2,[3]Talen!$A$2:$C$6,2,FALSE)</f>
        <v>Nederlands</v>
      </c>
      <c r="C2">
        <f>VLOOKUP(A2,[3]Talen!$A$2:$C$6,3,FALSE)</f>
        <v>1</v>
      </c>
    </row>
    <row r="3" spans="1:6" x14ac:dyDescent="0.3">
      <c r="A3" t="s">
        <v>118</v>
      </c>
      <c r="B3" t="str">
        <f>VLOOKUP(A3,[3]Talen!$A$2:$C$6,2,FALSE)</f>
        <v>English</v>
      </c>
      <c r="C3">
        <f>VLOOKUP(A3,[3]Talen!$A$2:$C$6,3,FALSE)</f>
        <v>2</v>
      </c>
    </row>
    <row r="4" spans="1:6" x14ac:dyDescent="0.3">
      <c r="A4" t="s">
        <v>162</v>
      </c>
      <c r="B4" t="str">
        <f>VLOOKUP(A4,[3]Talen!$A$2:$C$6,2,FALSE)</f>
        <v>Español-Castellano</v>
      </c>
      <c r="C4">
        <f>VLOOKUP(A4,[3]Talen!$A$2:$C$6,3,FALSE)</f>
        <v>3</v>
      </c>
    </row>
    <row r="5" spans="1:6" x14ac:dyDescent="0.3">
      <c r="A5" t="s">
        <v>180</v>
      </c>
      <c r="B5" t="str">
        <f>VLOOKUP(A5,[3]Talen!$A$2:$C$6,2,FALSE)</f>
        <v>Français</v>
      </c>
      <c r="C5">
        <f>VLOOKUP(A5,[3]Talen!$A$2:$C$6,3,FALSE)</f>
        <v>4</v>
      </c>
    </row>
    <row r="6" spans="1:6" x14ac:dyDescent="0.3">
      <c r="A6" t="s">
        <v>181</v>
      </c>
      <c r="B6" t="str">
        <f>VLOOKUP(A6,[3]Talen!$A$2:$C$6,2,FALSE)</f>
        <v>Deutsch</v>
      </c>
      <c r="C6">
        <f>VLOOKUP(A6,[3]Talen!$A$2:$C$6,3,FALSE)</f>
        <v>5</v>
      </c>
    </row>
    <row r="9" spans="1:6" x14ac:dyDescent="0.3">
      <c r="A9" t="s">
        <v>125</v>
      </c>
      <c r="B9" t="s">
        <v>126</v>
      </c>
      <c r="C9" t="str">
        <f>Versie!C7</f>
        <v>NED</v>
      </c>
      <c r="D9">
        <f>VLOOKUP(C9,[4]Talen!$A$2:$C$6,3,TRUE)</f>
        <v>1</v>
      </c>
      <c r="F9" t="s">
        <v>127</v>
      </c>
    </row>
    <row r="10" spans="1:6" x14ac:dyDescent="0.3">
      <c r="A10">
        <f>[3]Labels!A5</f>
        <v>0</v>
      </c>
      <c r="B10">
        <f>[3]Labels!B5</f>
        <v>0</v>
      </c>
      <c r="C10">
        <f>[3]Labels!C5</f>
        <v>0</v>
      </c>
      <c r="D10">
        <f>[3]Labels!D5</f>
        <v>0</v>
      </c>
      <c r="E10">
        <f>[3]Labels!E5</f>
        <v>0</v>
      </c>
      <c r="F10">
        <f>[3]Labels!F5</f>
        <v>0</v>
      </c>
    </row>
    <row r="11" spans="1:6" x14ac:dyDescent="0.3">
      <c r="A11">
        <f>[3]Labels!A6</f>
        <v>0</v>
      </c>
      <c r="B11">
        <f>[3]Labels!B6</f>
        <v>0</v>
      </c>
      <c r="C11">
        <f>[3]Labels!C6</f>
        <v>0</v>
      </c>
      <c r="D11">
        <f>[3]Labels!D6</f>
        <v>0</v>
      </c>
      <c r="E11">
        <f>[3]Labels!E6</f>
        <v>0</v>
      </c>
      <c r="F11">
        <f>[3]Labels!F6</f>
        <v>0</v>
      </c>
    </row>
    <row r="12" spans="1:6" x14ac:dyDescent="0.3">
      <c r="A12">
        <f>[3]Labels!A7</f>
        <v>0</v>
      </c>
      <c r="B12">
        <f>[3]Labels!B7</f>
        <v>0</v>
      </c>
      <c r="C12">
        <f>[3]Labels!C7</f>
        <v>0</v>
      </c>
      <c r="D12">
        <f>[3]Labels!D7</f>
        <v>0</v>
      </c>
      <c r="E12">
        <f>[3]Labels!E7</f>
        <v>0</v>
      </c>
      <c r="F12">
        <f>[3]Labels!F7</f>
        <v>0</v>
      </c>
    </row>
    <row r="13" spans="1:6" x14ac:dyDescent="0.3">
      <c r="A13">
        <f>[3]Labels!A8</f>
        <v>0</v>
      </c>
      <c r="B13">
        <f>[3]Labels!B8</f>
        <v>0</v>
      </c>
      <c r="C13">
        <f>[3]Labels!C8</f>
        <v>0</v>
      </c>
      <c r="D13">
        <f>[3]Labels!D8</f>
        <v>0</v>
      </c>
      <c r="E13">
        <f>[3]Labels!E8</f>
        <v>0</v>
      </c>
      <c r="F13">
        <f>[3]Labels!F8</f>
        <v>0</v>
      </c>
    </row>
    <row r="14" spans="1:6" x14ac:dyDescent="0.3">
      <c r="A14" t="str">
        <f>[3]Labels!A9</f>
        <v>LABEL</v>
      </c>
      <c r="B14" t="str">
        <f>[3]Labels!B9</f>
        <v>TAAL</v>
      </c>
      <c r="C14">
        <f>[3]Labels!C9</f>
        <v>0</v>
      </c>
      <c r="D14">
        <f>[3]Labels!D9</f>
        <v>0</v>
      </c>
      <c r="E14">
        <f>[3]Labels!E9</f>
        <v>0</v>
      </c>
      <c r="F14">
        <f>[3]Labels!F9</f>
        <v>0</v>
      </c>
    </row>
    <row r="15" spans="1:6" x14ac:dyDescent="0.3">
      <c r="A15" t="str">
        <f>[3]Labels!A10</f>
        <v>prijsindicator</v>
      </c>
      <c r="B15" t="str">
        <f>[3]Labels!B10</f>
        <v>Prijs indicator</v>
      </c>
      <c r="C15" t="str">
        <f>[3]Labels!C10</f>
        <v>Price Simulator</v>
      </c>
      <c r="D15" t="str">
        <f>[3]Labels!D10</f>
        <v>Simulador de precios</v>
      </c>
      <c r="E15" t="str">
        <f>[3]Labels!E10</f>
        <v>Simulateur de tarifs</v>
      </c>
      <c r="F15" t="str">
        <f>[3]Labels!F10</f>
        <v>Preis-Simulator</v>
      </c>
    </row>
    <row r="16" spans="1:6" x14ac:dyDescent="0.3">
      <c r="A16" t="str">
        <f>[3]Labels!A11</f>
        <v>gasten</v>
      </c>
      <c r="B16" t="str">
        <f>[3]Labels!B11</f>
        <v>gasten</v>
      </c>
      <c r="C16" t="str">
        <f>[3]Labels!C11</f>
        <v>guests</v>
      </c>
      <c r="D16" t="str">
        <f>[3]Labels!D11</f>
        <v>invitados</v>
      </c>
      <c r="E16" t="str">
        <f>[3]Labels!E11</f>
        <v>invités</v>
      </c>
      <c r="F16" t="str">
        <f>[3]Labels!F11</f>
        <v>Gäste</v>
      </c>
    </row>
    <row r="17" spans="1:6" x14ac:dyDescent="0.3">
      <c r="A17" t="str">
        <f>[3]Labels!A12</f>
        <v>geldigtem</v>
      </c>
      <c r="B17" t="str">
        <f>[3]Labels!B12</f>
        <v>Geldig t.e.m.</v>
      </c>
      <c r="C17" t="str">
        <f>[3]Labels!C12</f>
        <v>Valid until</v>
      </c>
      <c r="D17" t="str">
        <f>[3]Labels!D12</f>
        <v>Válido hasta</v>
      </c>
      <c r="E17" t="str">
        <f>[3]Labels!E12</f>
        <v>Valable jusqu'à</v>
      </c>
      <c r="F17" t="str">
        <f>[3]Labels!F12</f>
        <v>Gültig bis</v>
      </c>
    </row>
    <row r="18" spans="1:6" x14ac:dyDescent="0.3">
      <c r="A18" t="str">
        <f>[3]Labels!A13</f>
        <v>jouwKeuze</v>
      </c>
      <c r="B18" t="str">
        <f>[3]Labels!B13</f>
        <v>Jouw keuze</v>
      </c>
      <c r="C18" t="str">
        <f>[3]Labels!C13</f>
        <v>Your choice</v>
      </c>
      <c r="D18" t="str">
        <f>[3]Labels!D13</f>
        <v>Tu elección</v>
      </c>
      <c r="E18" t="str">
        <f>[3]Labels!E13</f>
        <v>Votre choix</v>
      </c>
      <c r="F18" t="str">
        <f>[3]Labels!F13</f>
        <v>Ihre Wahl</v>
      </c>
    </row>
    <row r="19" spans="1:6" x14ac:dyDescent="0.3">
      <c r="A19" t="str">
        <f>[3]Labels!A14</f>
        <v>Zomer</v>
      </c>
      <c r="B19" t="str">
        <f>[3]Labels!B14</f>
        <v>Zomer</v>
      </c>
      <c r="C19" t="str">
        <f>[3]Labels!C14</f>
        <v>Summer</v>
      </c>
      <c r="D19" t="str">
        <f>[3]Labels!D14</f>
        <v>Verano</v>
      </c>
      <c r="E19" t="str">
        <f>[3]Labels!E14</f>
        <v>l'été</v>
      </c>
      <c r="F19" t="str">
        <f>[3]Labels!F14</f>
        <v>Sommer</v>
      </c>
    </row>
    <row r="20" spans="1:6" x14ac:dyDescent="0.3">
      <c r="A20" t="str">
        <f>[3]Labels!A15</f>
        <v>OnsAanbod</v>
      </c>
      <c r="B20" t="str">
        <f>[3]Labels!B15</f>
        <v>Ons aanbod</v>
      </c>
      <c r="C20" t="str">
        <f>[3]Labels!C15</f>
        <v>Our offer</v>
      </c>
      <c r="D20" t="str">
        <f>[3]Labels!D15</f>
        <v>Nuestra oferta</v>
      </c>
      <c r="E20" t="str">
        <f>[3]Labels!E15</f>
        <v>Notre offre</v>
      </c>
      <c r="F20" t="str">
        <f>[3]Labels!F15</f>
        <v>Unser Angebot</v>
      </c>
    </row>
    <row r="21" spans="1:6" x14ac:dyDescent="0.3">
      <c r="A21" t="str">
        <f>[3]Labels!A16</f>
        <v>DatumAank</v>
      </c>
      <c r="B21" t="str">
        <f>[3]Labels!B16</f>
        <v>Datum aankomst</v>
      </c>
      <c r="C21" t="str">
        <f>[3]Labels!C16</f>
        <v>Arrival date</v>
      </c>
      <c r="D21" t="str">
        <f>[3]Labels!D16</f>
        <v>Fecha de llegada</v>
      </c>
      <c r="E21" t="str">
        <f>[3]Labels!E16</f>
        <v>Date d'arrivée</v>
      </c>
      <c r="F21" t="str">
        <f>[3]Labels!F16</f>
        <v>Datum der Ankunft</v>
      </c>
    </row>
    <row r="22" spans="1:6" x14ac:dyDescent="0.3">
      <c r="A22" t="str">
        <f>[3]Labels!A17</f>
        <v>DatumVert</v>
      </c>
      <c r="B22" t="str">
        <f>[3]Labels!B17</f>
        <v>Datum vertrek</v>
      </c>
      <c r="C22" t="str">
        <f>[3]Labels!C17</f>
        <v>Date of departure</v>
      </c>
      <c r="D22" t="str">
        <f>[3]Labels!D17</f>
        <v>Fecha de salida</v>
      </c>
      <c r="E22" t="str">
        <f>[3]Labels!E17</f>
        <v>Date de départ</v>
      </c>
      <c r="F22" t="str">
        <f>[3]Labels!F17</f>
        <v>Datum der Abreise</v>
      </c>
    </row>
    <row r="23" spans="1:6" x14ac:dyDescent="0.3">
      <c r="A23" t="str">
        <f>[3]Labels!A18</f>
        <v>AantPers</v>
      </c>
      <c r="B23" t="str">
        <f>[3]Labels!B18</f>
        <v>Aantal personen</v>
      </c>
      <c r="C23" t="str">
        <f>[3]Labels!C18</f>
        <v>Number of persons</v>
      </c>
      <c r="D23" t="str">
        <f>[3]Labels!D18</f>
        <v>Número de personas</v>
      </c>
      <c r="E23" t="str">
        <f>[3]Labels!E18</f>
        <v>Nombre de personnes</v>
      </c>
      <c r="F23" t="str">
        <f>[3]Labels!F18</f>
        <v>Anzahl der Personen</v>
      </c>
    </row>
    <row r="24" spans="1:6" x14ac:dyDescent="0.3">
      <c r="A24" t="str">
        <f>[3]Labels!A19</f>
        <v>Accommodatie</v>
      </c>
      <c r="B24" t="str">
        <f>[3]Labels!B19</f>
        <v>Accommodatie</v>
      </c>
      <c r="C24" t="str">
        <f>[3]Labels!C19</f>
        <v>Accommodation</v>
      </c>
      <c r="D24" t="str">
        <f>[3]Labels!D19</f>
        <v>Alojamiento</v>
      </c>
      <c r="E24" t="str">
        <f>[3]Labels!E19</f>
        <v>Hébergement</v>
      </c>
      <c r="F24" t="str">
        <f>[3]Labels!F19</f>
        <v>Unterkunft</v>
      </c>
    </row>
    <row r="25" spans="1:6" x14ac:dyDescent="0.3">
      <c r="A25" t="str">
        <f>[3]Labels!A20</f>
        <v>2deSlaap</v>
      </c>
      <c r="B25" t="str">
        <f>[3]Labels!B20</f>
        <v>Extra slaap-/badkamer</v>
      </c>
      <c r="C25" t="str">
        <f>[3]Labels!C20</f>
        <v>Additional bed-bathroom</v>
      </c>
      <c r="D25" t="str">
        <f>[3]Labels!D20</f>
        <v>Cama-baño adicional</v>
      </c>
      <c r="E25" t="str">
        <f>[3]Labels!E20</f>
        <v>Chambre/salle de bain supplémentaire</v>
      </c>
      <c r="F25" t="str">
        <f>[3]Labels!F20</f>
        <v>Zusätzliches Bett-Badezimmer</v>
      </c>
    </row>
    <row r="26" spans="1:6" x14ac:dyDescent="0.3">
      <c r="A26" t="str">
        <f>[3]Labels!A21</f>
        <v>KortingVast</v>
      </c>
      <c r="B26" t="str">
        <f>[3]Labels!B21</f>
        <v>Korting</v>
      </c>
      <c r="C26" t="str">
        <f>[3]Labels!C21</f>
        <v>Discount</v>
      </c>
      <c r="D26" t="str">
        <f>[3]Labels!D21</f>
        <v>Descuento</v>
      </c>
      <c r="E26" t="str">
        <f>[3]Labels!E21</f>
        <v>Remise</v>
      </c>
      <c r="F26" t="str">
        <f>[3]Labels!F21</f>
        <v>Ermäßigung</v>
      </c>
    </row>
    <row r="27" spans="1:6" x14ac:dyDescent="0.3">
      <c r="A27" t="str">
        <f>[3]Labels!A22</f>
        <v>Fidelity15</v>
      </c>
      <c r="B27" t="str">
        <f>[3]Labels!B22</f>
        <v>Getrouwheids korting 15%</v>
      </c>
      <c r="C27" t="str">
        <f>[3]Labels!C22</f>
        <v>Fidelity Discount 15</v>
      </c>
      <c r="D27" t="str">
        <f>[3]Labels!D22</f>
        <v>Fidelidad Descuento 15</v>
      </c>
      <c r="E27" t="str">
        <f>[3]Labels!E22</f>
        <v>Remise de fidélité 15</v>
      </c>
      <c r="F27" t="str">
        <f>[3]Labels!F22</f>
        <v>Treuerabatt 15</v>
      </c>
    </row>
    <row r="28" spans="1:6" x14ac:dyDescent="0.3">
      <c r="A28" t="str">
        <f>[3]Labels!A23</f>
        <v>Fidelity10</v>
      </c>
      <c r="B28" t="str">
        <f>[3]Labels!B23</f>
        <v>Getrouwheids korting 10%</v>
      </c>
      <c r="C28" t="str">
        <f>[3]Labels!C23</f>
        <v>Fidelity Discount 10</v>
      </c>
      <c r="D28" t="str">
        <f>[3]Labels!D23</f>
        <v>Fidelidad Descuento 10</v>
      </c>
      <c r="E28" t="str">
        <f>[3]Labels!E23</f>
        <v>Remise de fidélité 10</v>
      </c>
      <c r="F28" t="str">
        <f>[3]Labels!F23</f>
        <v>Treuerabatt 10</v>
      </c>
    </row>
    <row r="29" spans="1:6" x14ac:dyDescent="0.3">
      <c r="A29" t="str">
        <f>[3]Labels!A24</f>
        <v>Fidelity5</v>
      </c>
      <c r="B29" t="str">
        <f>[3]Labels!B24</f>
        <v>Getrouwheids korting 5%</v>
      </c>
      <c r="C29" t="str">
        <f>[3]Labels!C24</f>
        <v>Fidelity Discount 5</v>
      </c>
      <c r="D29" t="str">
        <f>[3]Labels!D24</f>
        <v>Descuento por fidelidad 5</v>
      </c>
      <c r="E29" t="str">
        <f>[3]Labels!E24</f>
        <v>Remise de fidélité 5</v>
      </c>
      <c r="F29" t="str">
        <f>[3]Labels!F24</f>
        <v>Treuerabatt 5</v>
      </c>
    </row>
    <row r="30" spans="1:6" x14ac:dyDescent="0.3">
      <c r="A30" t="str">
        <f>[3]Labels!A25</f>
        <v>EarlyBird5</v>
      </c>
      <c r="B30" t="str">
        <f>[3]Labels!B25</f>
        <v>Vroegboek korting 5%</v>
      </c>
      <c r="C30" t="str">
        <f>[3]Labels!C25</f>
        <v>Early Bird Discount 5</v>
      </c>
      <c r="D30" t="str">
        <f>[3]Labels!D25</f>
        <v>Descuento por reserva anticipada 5</v>
      </c>
      <c r="E30" t="str">
        <f>[3]Labels!E25</f>
        <v>Remise pour réservation anticipée 5</v>
      </c>
      <c r="F30" t="str">
        <f>[3]Labels!F25</f>
        <v>Frühbucherrabatt 5</v>
      </c>
    </row>
    <row r="31" spans="1:6" x14ac:dyDescent="0.3">
      <c r="A31" t="str">
        <f>[3]Labels!A26</f>
        <v>HolidayFair10</v>
      </c>
      <c r="B31" t="str">
        <f>[3]Labels!B26</f>
        <v>Vakantiebeurs korting 10%</v>
      </c>
      <c r="C31" t="str">
        <f>[3]Labels!C26</f>
        <v>Holiday Fair Discount 10</v>
      </c>
      <c r="D31" t="str">
        <f>[3]Labels!D26</f>
        <v>Feria de vacaciones Descuento 10</v>
      </c>
      <c r="E31" t="str">
        <f>[3]Labels!E26</f>
        <v>Remise sur le salon des vacances 10</v>
      </c>
      <c r="F31" t="str">
        <f>[3]Labels!F26</f>
        <v>Ferienmesse-Rabatt 10</v>
      </c>
    </row>
    <row r="32" spans="1:6" x14ac:dyDescent="0.3">
      <c r="A32" t="str">
        <f>[3]Labels!A27</f>
        <v>Fidelity15b</v>
      </c>
      <c r="B32" t="str">
        <f>[3]Labels!B27</f>
        <v>Korting voor wie op vakantie bij Lavinia zijn volgende vakantie boekt en deze beleeft uiterlijk in het volgende seizoen</v>
      </c>
      <c r="C32" t="str">
        <f>[3]Labels!C27</f>
        <v>Discount for those who book their next holiday at Lavinia, and experience it at the latest in the next season</v>
      </c>
      <c r="D32" t="str">
        <f>[3]Labels!D27</f>
        <v>Descuento para quienes reserven sus próximas vacaciones en Lavinia, y las vivan como muy tarde en la siguiente temporada</v>
      </c>
      <c r="E32" t="str">
        <f>[3]Labels!E27</f>
        <v>Réduction pour ceux qui réservent leurs prochaines vacances chez Lavinia et les passent au plus tard la saison suivante.</v>
      </c>
      <c r="F32" t="str">
        <f>[3]Labels!F27</f>
        <v>Rabatt für diejenigen, die ihren nächsten Urlaub bei Lavinia buchen und ihn spätestens in der nächsten Saison erleben</v>
      </c>
    </row>
    <row r="33" spans="1:6" x14ac:dyDescent="0.3">
      <c r="A33" t="str">
        <f>[3]Labels!A28</f>
        <v>Fidelity10b</v>
      </c>
      <c r="B33" t="str">
        <f>[3]Labels!B28</f>
        <v>Korting voor wie binnen de 3 maanden na zijn vakantie bij Lavinia zijn volgende vakantie boekt en deze beleeft uiterlijk in het volgende seizoen</v>
      </c>
      <c r="C33" t="str">
        <f>[3]Labels!C28</f>
        <v>Discount for those who book their next holiday with Lavinia within 3 months after their holiday, and experience it at the latest in the next season</v>
      </c>
      <c r="D33" t="str">
        <f>[3]Labels!D28</f>
        <v>Descuento para aquellos que reserven sus próximas vacaciones en Lavinia en los 3 meses posteriores a sus vacaciones y las disfruten como muy tarde en la próxima temporada.</v>
      </c>
      <c r="E33" t="str">
        <f>[3]Labels!E28</f>
        <v>Réduction pour ceux qui réservent leurs prochaines vacances chez Lavinia dans les 3 mois suivant leurs vacances et qui restent au plus tard la saison suivante.</v>
      </c>
      <c r="F33" t="str">
        <f>[3]Labels!F28</f>
        <v>Rabatt für diejenigen, die ihren nächsten Urlaub bei Lavinia innerhalb von 3 Monaten nach ihrem Urlaub buchen und ihn spätestens in der nächsten Saison erleben</v>
      </c>
    </row>
    <row r="34" spans="1:6" x14ac:dyDescent="0.3">
      <c r="A34" t="str">
        <f>[3]Labels!A29</f>
        <v>Fidelity5b</v>
      </c>
      <c r="B34" t="str">
        <f>[3]Labels!B29</f>
        <v>Korting voor wie binnen de 12 maanden na zijn vakantie bij Lavinia zijn volgende vakantie boekt en deze beleeft uiterlijk in het volgende seizoen</v>
      </c>
      <c r="C34" t="str">
        <f>[3]Labels!C29</f>
        <v>Discount for those who book their next holiday with Lavinia within 12 months after their holiday, and experience it at the latest in the next season</v>
      </c>
      <c r="D34" t="str">
        <f>[3]Labels!D29</f>
        <v>Descuento para aquellos que reserven sus próximas vacaciones con Lavinia en los 12 meses posteriores a sus vacaciones y las disfruten como muy tarde en la próxima temporada.</v>
      </c>
      <c r="E34" t="str">
        <f>[3]Labels!E29</f>
        <v>Réduction pour ceux qui réservent leurs prochaines vacances chez Lavinia dans les 12 mois suivant leurs vacances et qui restent au plus tard la saison suivante.</v>
      </c>
      <c r="F34" t="str">
        <f>[3]Labels!F29</f>
        <v>Rabatt für diejenigen, die ihren nächsten Urlaub bei Lavinia innerhalb von 12 Monaten nach ihrem Urlaub buchen und ihn spätestens in der nächsten Saison erleben</v>
      </c>
    </row>
    <row r="35" spans="1:6" x14ac:dyDescent="0.3">
      <c r="A35" t="str">
        <f>[3]Labels!A30</f>
        <v>EarlyBird5b</v>
      </c>
      <c r="B35" t="str">
        <f>[3]Labels!B30</f>
        <v>Korting voor wie vóór het eiinde van het lopende seizoen zijn volgende vakantie boekt en deze beleeft uiterlijk in het volgende seizoen</v>
      </c>
      <c r="C35" t="str">
        <f>[3]Labels!C30</f>
        <v>Discount for those who book their next holiday before the end of the current season, and experience it at the latest in the following season</v>
      </c>
      <c r="D35" t="str">
        <f>[3]Labels!D30</f>
        <v>Descuento para quienes reserven sus próximas vacaciones antes de que finalice la temporada actual y las disfruten como muy tarde en la temporada siguiente.</v>
      </c>
      <c r="E35" t="str">
        <f>[3]Labels!E30</f>
        <v>Réduction pour ceux qui réservent leurs prochaines vacances avant la fin de la saison en cours et les passent au plus tard la saison suivante.</v>
      </c>
      <c r="F35" t="str">
        <f>[3]Labels!F30</f>
        <v>Rabatt für diejenigen, die ihren nächsten Urlaub vor Ende der laufenden Saison buchen und ihn spätestens in der folgenden Saison erleben</v>
      </c>
    </row>
    <row r="36" spans="1:6" x14ac:dyDescent="0.3">
      <c r="A36" t="str">
        <f>[3]Labels!A31</f>
        <v>HolidayFair10b</v>
      </c>
      <c r="B36" t="str">
        <f>[3]Labels!B31</f>
        <v>Korting voor wie op de vakantiebeurs zijn vakantie boekt</v>
      </c>
      <c r="C36" t="str">
        <f>[3]Labels!C31</f>
        <v>Discounts for those who book their holidays at the holiday fair</v>
      </c>
      <c r="D36" t="str">
        <f>[3]Labels!D31</f>
        <v>Descuentos para quienes reserven sus vacaciones en la feria de vacaciones</v>
      </c>
      <c r="E36" t="str">
        <f>[3]Labels!E31</f>
        <v>Réduction pour ceux qui réservent leurs vacances lors de la foire aux vacances.</v>
      </c>
      <c r="F36" t="str">
        <f>[3]Labels!F31</f>
        <v>Rabatte für diejenigen, die ihren Urlaub auf der Urlaubsmesse buchen</v>
      </c>
    </row>
    <row r="37" spans="1:6" x14ac:dyDescent="0.3">
      <c r="A37" t="str">
        <f>[3]Labels!A32</f>
        <v>Commissie</v>
      </c>
      <c r="B37" t="str">
        <f>[3]Labels!B32</f>
        <v>Commissie</v>
      </c>
      <c r="C37" t="str">
        <f>[3]Labels!C32</f>
        <v>Commission</v>
      </c>
      <c r="D37" t="str">
        <f>[3]Labels!D32</f>
        <v>Comisión</v>
      </c>
      <c r="E37" t="str">
        <f>[3]Labels!E32</f>
        <v>Commission</v>
      </c>
      <c r="F37" t="str">
        <f>[3]Labels!F32</f>
        <v>Kommission</v>
      </c>
    </row>
    <row r="38" spans="1:6" x14ac:dyDescent="0.3">
      <c r="A38" t="str">
        <f>[3]Labels!A33</f>
        <v>Ontbijt</v>
      </c>
      <c r="B38" t="str">
        <f>[3]Labels!B33</f>
        <v>Ontbijt</v>
      </c>
      <c r="C38" t="str">
        <f>[3]Labels!C33</f>
        <v>Breakfast</v>
      </c>
      <c r="D38" t="str">
        <f>[3]Labels!D33</f>
        <v>Desayuno</v>
      </c>
      <c r="E38" t="str">
        <f>[3]Labels!E33</f>
        <v>Petit déjeuner</v>
      </c>
      <c r="F38" t="str">
        <f>[3]Labels!F33</f>
        <v>Frühstück</v>
      </c>
    </row>
    <row r="39" spans="1:6" x14ac:dyDescent="0.3">
      <c r="A39" t="str">
        <f>[3]Labels!A34</f>
        <v>3Gdiner</v>
      </c>
      <c r="B39" t="str">
        <f>[3]Labels!B34</f>
        <v>3-gangen Diner</v>
      </c>
      <c r="C39" t="str">
        <f>[3]Labels!C34</f>
        <v>3-course Dinner</v>
      </c>
      <c r="D39" t="str">
        <f>[3]Labels!D34</f>
        <v>Cena de 3 platos</v>
      </c>
      <c r="E39" t="str">
        <f>[3]Labels!E34</f>
        <v>Dîner à 3 plats</v>
      </c>
      <c r="F39" t="str">
        <f>[3]Labels!F34</f>
        <v>3-Gänge-Abendessen</v>
      </c>
    </row>
    <row r="40" spans="1:6" x14ac:dyDescent="0.3">
      <c r="A40" t="str">
        <f>[3]Labels!A35</f>
        <v>Eindsch</v>
      </c>
      <c r="B40" t="str">
        <f>[3]Labels!B35</f>
        <v>Eindschoonmaak</v>
      </c>
      <c r="C40" t="str">
        <f>[3]Labels!C35</f>
        <v>Final cleaning</v>
      </c>
      <c r="D40" t="str">
        <f>[3]Labels!D35</f>
        <v>Limpieza final</v>
      </c>
      <c r="E40" t="str">
        <f>[3]Labels!E35</f>
        <v>Nettoyage final</v>
      </c>
      <c r="F40" t="str">
        <f>[3]Labels!F35</f>
        <v>Endreinigung</v>
      </c>
    </row>
    <row r="41" spans="1:6" x14ac:dyDescent="0.3">
      <c r="A41" t="str">
        <f>[3]Labels!A36</f>
        <v>VerblijfVoor</v>
      </c>
      <c r="B41" t="str">
        <f>[3]Labels!B36</f>
        <v>Verblijf voor</v>
      </c>
      <c r="C41" t="str">
        <f>[3]Labels!C36</f>
        <v>Stay for</v>
      </c>
      <c r="D41" t="str">
        <f>[3]Labels!D36</f>
        <v>Estancia por</v>
      </c>
      <c r="E41" t="str">
        <f>[3]Labels!E36</f>
        <v>Séjour pour</v>
      </c>
      <c r="F41" t="str">
        <f>[3]Labels!F36</f>
        <v>Aufenthalt für</v>
      </c>
    </row>
    <row r="42" spans="1:6" x14ac:dyDescent="0.3">
      <c r="A42" t="str">
        <f>[3]Labels!A37</f>
        <v>Persoon</v>
      </c>
      <c r="B42" t="str">
        <f>[3]Labels!B37</f>
        <v>persoon</v>
      </c>
      <c r="C42" t="str">
        <f>[3]Labels!C37</f>
        <v>person</v>
      </c>
      <c r="D42" t="str">
        <f>[3]Labels!D37</f>
        <v>persona</v>
      </c>
      <c r="E42" t="str">
        <f>[3]Labels!E37</f>
        <v>personne</v>
      </c>
      <c r="F42" t="str">
        <f>[3]Labels!F37</f>
        <v>Person</v>
      </c>
    </row>
    <row r="43" spans="1:6" x14ac:dyDescent="0.3">
      <c r="A43" t="str">
        <f>[3]Labels!A38</f>
        <v>Personen</v>
      </c>
      <c r="B43" t="str">
        <f>[3]Labels!B38</f>
        <v>personen</v>
      </c>
      <c r="C43" t="str">
        <f>[3]Labels!C38</f>
        <v>persons</v>
      </c>
      <c r="D43" t="str">
        <f>[3]Labels!D38</f>
        <v>personas</v>
      </c>
      <c r="E43" t="str">
        <f>[3]Labels!E38</f>
        <v>personne</v>
      </c>
      <c r="F43" t="str">
        <f>[3]Labels!F38</f>
        <v>Personen</v>
      </c>
    </row>
    <row r="44" spans="1:6" x14ac:dyDescent="0.3">
      <c r="A44" t="str">
        <f>[3]Labels!A39</f>
        <v>InVilla</v>
      </c>
      <c r="B44" t="str">
        <f>[3]Labels!B39</f>
        <v>in villa</v>
      </c>
      <c r="C44" t="str">
        <f>[3]Labels!C39</f>
        <v>at villa</v>
      </c>
      <c r="D44" t="str">
        <f>[3]Labels!D39</f>
        <v>en villa</v>
      </c>
      <c r="E44" t="str">
        <f>[3]Labels!E39</f>
        <v>dans la villa</v>
      </c>
      <c r="F44" t="str">
        <f>[3]Labels!F39</f>
        <v>in der Villa</v>
      </c>
    </row>
    <row r="45" spans="1:6" x14ac:dyDescent="0.3">
      <c r="A45" t="str">
        <f>[3]Labels!A40</f>
        <v>MetAankOp</v>
      </c>
      <c r="B45" t="str">
        <f>[3]Labels!B40</f>
        <v>met aankomst op</v>
      </c>
      <c r="C45" t="str">
        <f>[3]Labels!C40</f>
        <v>with arrival on</v>
      </c>
      <c r="D45" t="str">
        <f>[3]Labels!D40</f>
        <v>con llegada el</v>
      </c>
      <c r="E45" t="str">
        <f>[3]Labels!E40</f>
        <v>avec arrivée le</v>
      </c>
      <c r="F45" t="str">
        <f>[3]Labels!F40</f>
        <v>mit Ankunft am</v>
      </c>
    </row>
    <row r="46" spans="1:6" x14ac:dyDescent="0.3">
      <c r="A46" t="str">
        <f>[3]Labels!A41</f>
        <v>EnVertrekOp</v>
      </c>
      <c r="B46" t="str">
        <f>[3]Labels!B41</f>
        <v>en vertrek op</v>
      </c>
      <c r="C46" t="str">
        <f>[3]Labels!C41</f>
        <v>en departure on</v>
      </c>
      <c r="D46" t="str">
        <f>[3]Labels!D41</f>
        <v>en salida el</v>
      </c>
      <c r="E46" t="str">
        <f>[3]Labels!E41</f>
        <v>et départ le</v>
      </c>
      <c r="F46" t="str">
        <f>[3]Labels!F41</f>
        <v>und Abreise am</v>
      </c>
    </row>
    <row r="47" spans="1:6" x14ac:dyDescent="0.3">
      <c r="A47" t="str">
        <f>[3]Labels!A42</f>
        <v>Met</v>
      </c>
      <c r="B47" t="str">
        <f>[3]Labels!B42</f>
        <v>met</v>
      </c>
      <c r="C47" t="str">
        <f>[3]Labels!C42</f>
        <v>with</v>
      </c>
      <c r="D47" t="str">
        <f>[3]Labels!D42</f>
        <v>con</v>
      </c>
      <c r="E47" t="str">
        <f>[3]Labels!E42</f>
        <v>avec</v>
      </c>
      <c r="F47" t="str">
        <f>[3]Labels!F42</f>
        <v>mit</v>
      </c>
    </row>
    <row r="48" spans="1:6" x14ac:dyDescent="0.3">
      <c r="A48" t="str">
        <f>[3]Labels!A43</f>
        <v>Ja</v>
      </c>
      <c r="B48" t="str">
        <f>[3]Labels!B43</f>
        <v>Ja</v>
      </c>
      <c r="C48" t="str">
        <f>[3]Labels!C43</f>
        <v>Yes</v>
      </c>
      <c r="D48" t="str">
        <f>[3]Labels!D43</f>
        <v>Sí</v>
      </c>
      <c r="E48" t="str">
        <f>[3]Labels!E43</f>
        <v>Oui</v>
      </c>
      <c r="F48" t="str">
        <f>[3]Labels!F43</f>
        <v>Ja</v>
      </c>
    </row>
    <row r="49" spans="1:6" x14ac:dyDescent="0.3">
      <c r="A49" t="str">
        <f>[3]Labels!A44</f>
        <v>Neen</v>
      </c>
      <c r="B49" t="str">
        <f>[3]Labels!B44</f>
        <v>Neen</v>
      </c>
      <c r="C49" t="str">
        <f>[3]Labels!C44</f>
        <v>No</v>
      </c>
      <c r="D49" t="str">
        <f>[3]Labels!D44</f>
        <v>No</v>
      </c>
      <c r="E49" t="str">
        <f>[3]Labels!E44</f>
        <v>Non</v>
      </c>
      <c r="F49" t="str">
        <f>[3]Labels!F44</f>
        <v>Nein</v>
      </c>
    </row>
    <row r="50" spans="1:6" x14ac:dyDescent="0.3">
      <c r="A50" t="str">
        <f>[3]Labels!A45</f>
        <v>Nvt</v>
      </c>
      <c r="B50" t="str">
        <f>[3]Labels!B45</f>
        <v>N.v.t.</v>
      </c>
      <c r="C50" t="str">
        <f>[3]Labels!C45</f>
        <v>N/A</v>
      </c>
      <c r="D50" t="str">
        <f>[3]Labels!D45</f>
        <v>NO</v>
      </c>
      <c r="E50" t="str">
        <f>[3]Labels!E45</f>
        <v>N/A</v>
      </c>
      <c r="F50" t="str">
        <f>[3]Labels!F45</f>
        <v>NICHT ZUTREFFEND</v>
      </c>
    </row>
    <row r="51" spans="1:6" x14ac:dyDescent="0.3">
      <c r="A51" t="str">
        <f>[3]Labels!A46</f>
        <v>LavHalfPens</v>
      </c>
      <c r="B51" t="str">
        <f>[3]Labels!B46</f>
        <v>Meer info over de formule Half-Pension op https://lavinianaturistresort.com/nl/half-pension/</v>
      </c>
      <c r="C51" t="str">
        <f>[3]Labels!C46</f>
        <v>More information on the Half Board formula at https://lavinianaturistresort.com/nl/half-pension/</v>
      </c>
      <c r="D51" t="str">
        <f>[3]Labels!D46</f>
        <v>Más información sobre la media pensión en https://lavinianaturistresort.com/nl/half-pension/</v>
      </c>
      <c r="E51" t="str">
        <f>[3]Labels!E46</f>
        <v>Plus d'informations sur la formule Demi-pension sur https://lavinianaturistresort.com/nl/half-pension/</v>
      </c>
      <c r="F51" t="str">
        <f>[3]Labels!F46</f>
        <v>Weitere Informationen über das Formular Halbpension auf https://lavinianaturistresort.com/nl/half-pension/</v>
      </c>
    </row>
    <row r="52" spans="1:6" x14ac:dyDescent="0.3">
      <c r="A52" t="str">
        <f>[3]Labels!A47</f>
        <v>Totaal</v>
      </c>
      <c r="B52" t="str">
        <f>[3]Labels!B47</f>
        <v>Totaal</v>
      </c>
      <c r="C52" t="str">
        <f>[3]Labels!C47</f>
        <v>Total</v>
      </c>
      <c r="D52" t="str">
        <f>[3]Labels!D47</f>
        <v>Total</v>
      </c>
      <c r="E52" t="str">
        <f>[3]Labels!E47</f>
        <v>Total</v>
      </c>
      <c r="F52" t="str">
        <f>[3]Labels!F47</f>
        <v>Gesamt</v>
      </c>
    </row>
    <row r="53" spans="1:6" x14ac:dyDescent="0.3">
      <c r="A53" t="str">
        <f>[3]Labels!A48</f>
        <v>geen</v>
      </c>
      <c r="B53" t="str">
        <f>[3]Labels!B48</f>
        <v xml:space="preserve"> </v>
      </c>
      <c r="C53" t="str">
        <f>[3]Labels!C48</f>
        <v xml:space="preserve"> </v>
      </c>
      <c r="D53">
        <f>[3]Labels!D48</f>
        <v>0</v>
      </c>
      <c r="E53" t="str">
        <f>[3]Labels!E48</f>
        <v xml:space="preserve"> </v>
      </c>
      <c r="F53" t="str">
        <f>[3]Labels!F48</f>
        <v xml:space="preserve"> </v>
      </c>
    </row>
    <row r="54" spans="1:6" x14ac:dyDescent="0.3">
      <c r="A54" t="str">
        <f>[3]Labels!A49</f>
        <v>geenb</v>
      </c>
      <c r="B54" t="str">
        <f>[3]Labels!B49</f>
        <v xml:space="preserve"> </v>
      </c>
      <c r="C54" t="str">
        <f>[3]Labels!C49</f>
        <v xml:space="preserve"> </v>
      </c>
      <c r="D54">
        <f>[3]Labels!D49</f>
        <v>0</v>
      </c>
      <c r="E54" t="str">
        <f>[3]Labels!E49</f>
        <v xml:space="preserve"> </v>
      </c>
      <c r="F54" t="str">
        <f>[3]Labels!F49</f>
        <v xml:space="preserve"> </v>
      </c>
    </row>
    <row r="55" spans="1:6" x14ac:dyDescent="0.3">
      <c r="A55" t="str">
        <f>[3]Labels!A50</f>
        <v>TarLijst</v>
      </c>
      <c r="B55" t="str">
        <f>[3]Labels!B50</f>
        <v>Tarieflijst</v>
      </c>
      <c r="C55" t="str">
        <f>[3]Labels!C50</f>
        <v>Price list</v>
      </c>
      <c r="D55" t="str">
        <f>[3]Labels!D50</f>
        <v>Lista de precios</v>
      </c>
      <c r="E55" t="str">
        <f>[3]Labels!E50</f>
        <v>Liste des tarifs</v>
      </c>
      <c r="F55" t="str">
        <f>[3]Labels!F50</f>
        <v>Die Preisliste</v>
      </c>
    </row>
    <row r="56" spans="1:6" x14ac:dyDescent="0.3">
      <c r="A56" t="str">
        <f>[3]Labels!A51</f>
        <v>Basis</v>
      </c>
      <c r="B56" t="str">
        <f>[3]Labels!B51</f>
        <v>Basis</v>
      </c>
      <c r="C56" t="str">
        <f>[3]Labels!C51</f>
        <v>Base</v>
      </c>
      <c r="D56" t="str">
        <f>[3]Labels!D51</f>
        <v>Base</v>
      </c>
      <c r="E56" t="str">
        <f>[3]Labels!E51</f>
        <v>De base</v>
      </c>
      <c r="F56" t="str">
        <f>[3]Labels!F51</f>
        <v>Basis</v>
      </c>
    </row>
    <row r="57" spans="1:6" x14ac:dyDescent="0.3">
      <c r="A57" t="str">
        <f>[3]Labels!A52</f>
        <v>Huur</v>
      </c>
      <c r="B57" t="str">
        <f>[3]Labels!B52</f>
        <v>Huur</v>
      </c>
      <c r="C57" t="str">
        <f>[3]Labels!C52</f>
        <v>Rental</v>
      </c>
      <c r="D57" t="str">
        <f>[3]Labels!D52</f>
        <v>Alquiler</v>
      </c>
      <c r="E57" t="str">
        <f>[3]Labels!E52</f>
        <v>Location</v>
      </c>
      <c r="F57" t="str">
        <f>[3]Labels!F52</f>
        <v>Miete</v>
      </c>
    </row>
    <row r="58" spans="1:6" x14ac:dyDescent="0.3">
      <c r="A58" t="str">
        <f>[3]Labels!A53</f>
        <v>PrijsPN</v>
      </c>
      <c r="B58" t="str">
        <f>[3]Labels!B53</f>
        <v>Prijs per nacht</v>
      </c>
      <c r="C58" t="str">
        <f>[3]Labels!C53</f>
        <v>Price per night</v>
      </c>
      <c r="D58" t="str">
        <f>[3]Labels!D53</f>
        <v>Precio por noche</v>
      </c>
      <c r="E58" t="str">
        <f>[3]Labels!E53</f>
        <v>Prix par nuit</v>
      </c>
      <c r="F58" t="str">
        <f>[3]Labels!F53</f>
        <v>Preis pro Nacht</v>
      </c>
    </row>
    <row r="59" spans="1:6" x14ac:dyDescent="0.3">
      <c r="A59" t="str">
        <f>[3]Labels!A54</f>
        <v>VerplOptie</v>
      </c>
      <c r="B59" t="str">
        <f>[3]Labels!B54</f>
        <v>Verplichte optie</v>
      </c>
      <c r="C59" t="str">
        <f>[3]Labels!C54</f>
        <v>Mandatory option</v>
      </c>
      <c r="D59" t="str">
        <f>[3]Labels!D54</f>
        <v>Opción obligatoria</v>
      </c>
      <c r="E59" t="str">
        <f>[3]Labels!E54</f>
        <v>Option obligatoire</v>
      </c>
      <c r="F59" t="str">
        <f>[3]Labels!F54</f>
        <v>Obligatorische Option</v>
      </c>
    </row>
    <row r="60" spans="1:6" x14ac:dyDescent="0.3">
      <c r="A60" t="str">
        <f>[3]Labels!A55</f>
        <v>Reisgezel</v>
      </c>
      <c r="B60" t="str">
        <f>[3]Labels!B55</f>
        <v>Reisgezelschap</v>
      </c>
      <c r="C60" t="str">
        <f>[3]Labels!C55</f>
        <v>Travel group</v>
      </c>
      <c r="D60" t="str">
        <f>[3]Labels!D55</f>
        <v>Grupo de viaje</v>
      </c>
      <c r="E60" t="str">
        <f>[3]Labels!E55</f>
        <v>Voyage d'affaires</v>
      </c>
      <c r="F60" t="str">
        <f>[3]Labels!F55</f>
        <v>Reisegruppe</v>
      </c>
    </row>
    <row r="61" spans="1:6" x14ac:dyDescent="0.3">
      <c r="A61" t="str">
        <f>[3]Labels!A56</f>
        <v>PrijsPV</v>
      </c>
      <c r="B61" t="str">
        <f>[3]Labels!B56</f>
        <v>Prijs per verblijf</v>
      </c>
      <c r="C61" t="str">
        <f>[3]Labels!C56</f>
        <v>Price per stay</v>
      </c>
      <c r="D61" t="str">
        <f>[3]Labels!D56</f>
        <v>Precio por estancia</v>
      </c>
      <c r="E61" t="str">
        <f>[3]Labels!E56</f>
        <v>Prix par séjour</v>
      </c>
      <c r="F61" t="str">
        <f>[3]Labels!F56</f>
        <v>Preis pro Aufenthalt</v>
      </c>
    </row>
    <row r="62" spans="1:6" x14ac:dyDescent="0.3">
      <c r="A62" t="str">
        <f>[3]Labels!A57</f>
        <v>MidSPrijs</v>
      </c>
      <c r="B62" t="str">
        <f>[3]Labels!B57</f>
        <v>Midseizoensprijs</v>
      </c>
      <c r="C62" t="str">
        <f>[3]Labels!C57</f>
        <v>Midseason price</v>
      </c>
      <c r="D62" t="str">
        <f>[3]Labels!D57</f>
        <v>Precio media temporada</v>
      </c>
      <c r="E62" t="str">
        <f>[3]Labels!E57</f>
        <v>Prix moyenne saison</v>
      </c>
      <c r="F62" t="str">
        <f>[3]Labels!F57</f>
        <v>Preis in der Zwischensaison</v>
      </c>
    </row>
    <row r="63" spans="1:6" x14ac:dyDescent="0.3">
      <c r="A63" t="str">
        <f>[3]Labels!A58</f>
        <v>HoogSPrijs</v>
      </c>
      <c r="B63" t="str">
        <f>[3]Labels!B58</f>
        <v>Hoogseizoensprijs</v>
      </c>
      <c r="C63" t="str">
        <f>[3]Labels!C58</f>
        <v>Highseason price</v>
      </c>
      <c r="D63" t="str">
        <f>[3]Labels!D58</f>
        <v>Precio temporada alta</v>
      </c>
      <c r="E63" t="str">
        <f>[3]Labels!E58</f>
        <v>Prix haute saison</v>
      </c>
      <c r="F63" t="str">
        <f>[3]Labels!F58</f>
        <v>Preis Hochsaison</v>
      </c>
    </row>
    <row r="64" spans="1:6" x14ac:dyDescent="0.3">
      <c r="A64" t="str">
        <f>[3]Labels!A59</f>
        <v>1pers</v>
      </c>
      <c r="B64" t="str">
        <f>[3]Labels!B59</f>
        <v>1 persoon</v>
      </c>
      <c r="C64" t="str">
        <f>[3]Labels!C59</f>
        <v>1 person</v>
      </c>
      <c r="D64" t="str">
        <f>[3]Labels!D59</f>
        <v>1 persona</v>
      </c>
      <c r="E64" t="str">
        <f>[3]Labels!E59</f>
        <v>1 personne</v>
      </c>
      <c r="F64" t="str">
        <f>[3]Labels!F59</f>
        <v>1 Person</v>
      </c>
    </row>
    <row r="65" spans="1:6" x14ac:dyDescent="0.3">
      <c r="A65" t="str">
        <f>[3]Labels!A60</f>
        <v>2pers</v>
      </c>
      <c r="B65" t="str">
        <f>[3]Labels!B60</f>
        <v>2 personen</v>
      </c>
      <c r="C65" t="str">
        <f>[3]Labels!C60</f>
        <v>2 persons</v>
      </c>
      <c r="D65" t="str">
        <f>[3]Labels!D60</f>
        <v>2 personas</v>
      </c>
      <c r="E65" t="str">
        <f>[3]Labels!E60</f>
        <v>2 personnes</v>
      </c>
      <c r="F65" t="str">
        <f>[3]Labels!F60</f>
        <v>2 Personen</v>
      </c>
    </row>
    <row r="66" spans="1:6" x14ac:dyDescent="0.3">
      <c r="A66" t="str">
        <f>[3]Labels!A61</f>
        <v>3pers</v>
      </c>
      <c r="B66" t="str">
        <f>[3]Labels!B61</f>
        <v>3 personen</v>
      </c>
      <c r="C66" t="str">
        <f>[3]Labels!C61</f>
        <v>3 persons</v>
      </c>
      <c r="D66" t="str">
        <f>[3]Labels!D61</f>
        <v>3 personas</v>
      </c>
      <c r="E66" t="str">
        <f>[3]Labels!E61</f>
        <v>3 personnes</v>
      </c>
      <c r="F66" t="str">
        <f>[3]Labels!F61</f>
        <v>3 Personen</v>
      </c>
    </row>
    <row r="67" spans="1:6" x14ac:dyDescent="0.3">
      <c r="A67" t="str">
        <f>[3]Labels!A62</f>
        <v>4pers</v>
      </c>
      <c r="B67" t="str">
        <f>[3]Labels!B62</f>
        <v>4 personen</v>
      </c>
      <c r="C67" t="str">
        <f>[3]Labels!C62</f>
        <v>4 persons</v>
      </c>
      <c r="D67" t="str">
        <f>[3]Labels!D62</f>
        <v>4 personas</v>
      </c>
      <c r="E67" t="str">
        <f>[3]Labels!E62</f>
        <v>4 personnes</v>
      </c>
      <c r="F67" t="str">
        <f>[3]Labels!F62</f>
        <v>4 Personen</v>
      </c>
    </row>
    <row r="68" spans="1:6" x14ac:dyDescent="0.3">
      <c r="A68" t="str">
        <f>[3]Labels!A63</f>
        <v>1slaap/bad</v>
      </c>
      <c r="B68" t="str">
        <f>[3]Labels!B63</f>
        <v>1 slpk/badk</v>
      </c>
      <c r="C68" t="str">
        <f>[3]Labels!C63</f>
        <v>1 bedr/bathr</v>
      </c>
      <c r="D68" t="str">
        <f>[3]Labels!D63</f>
        <v>1 cama/baño</v>
      </c>
      <c r="E68" t="str">
        <f>[3]Labels!E63</f>
        <v>1 chambre/salle de bain</v>
      </c>
      <c r="F68" t="str">
        <f>[3]Labels!F63</f>
        <v>1 Bett/Badewanne</v>
      </c>
    </row>
    <row r="69" spans="1:6" x14ac:dyDescent="0.3">
      <c r="A69" t="str">
        <f>[3]Labels!A64</f>
        <v>2slaap/bad</v>
      </c>
      <c r="B69" t="str">
        <f>[3]Labels!B64</f>
        <v>2 slpk/badk</v>
      </c>
      <c r="C69" t="str">
        <f>[3]Labels!C64</f>
        <v>2 bedr/bathr</v>
      </c>
      <c r="D69" t="str">
        <f>[3]Labels!D64</f>
        <v>2 cama/baño</v>
      </c>
      <c r="E69" t="str">
        <f>[3]Labels!E64</f>
        <v>2 chambres/salle de bain</v>
      </c>
      <c r="F69" t="str">
        <f>[3]Labels!F64</f>
        <v>2 bedr/bathr</v>
      </c>
    </row>
    <row r="70" spans="1:6" x14ac:dyDescent="0.3">
      <c r="A70" t="str">
        <f>[3]Labels!A65</f>
        <v>Half-Pension</v>
      </c>
      <c r="B70" t="str">
        <f>[3]Labels!B65</f>
        <v>Half-Pension</v>
      </c>
      <c r="C70" t="str">
        <f>[3]Labels!C65</f>
        <v>Half-Board</v>
      </c>
      <c r="D70" t="str">
        <f>[3]Labels!D65</f>
        <v>Media Pensión</v>
      </c>
      <c r="E70" t="str">
        <f>[3]Labels!E65</f>
        <v>Demi-Pension</v>
      </c>
      <c r="F70" t="str">
        <f>[3]Labels!F65</f>
        <v>Halbpension</v>
      </c>
    </row>
    <row r="71" spans="1:6" x14ac:dyDescent="0.3">
      <c r="A71" t="str">
        <f>[3]Labels!A66</f>
        <v>PrijsPPPN</v>
      </c>
      <c r="B71" t="str">
        <f>[3]Labels!B66</f>
        <v>Prijs per persoon verrekend per nacht</v>
      </c>
      <c r="C71" t="str">
        <f>[3]Labels!C66</f>
        <v>Price per person calculated per night</v>
      </c>
      <c r="D71" t="str">
        <f>[3]Labels!D66</f>
        <v>Precio por persona calculado por noche</v>
      </c>
      <c r="E71" t="str">
        <f>[3]Labels!E66</f>
        <v>Prix par personne et par nuit</v>
      </c>
      <c r="F71" t="str">
        <f>[3]Labels!F66</f>
        <v>Preis pro Person, berechnet pro Nacht</v>
      </c>
    </row>
    <row r="72" spans="1:6" x14ac:dyDescent="0.3">
      <c r="A72" t="str">
        <f>[3]Labels!A67</f>
        <v>Optie</v>
      </c>
      <c r="B72" t="str">
        <f>[3]Labels!B67</f>
        <v>Optie</v>
      </c>
      <c r="C72" t="str">
        <f>[3]Labels!C67</f>
        <v>Option</v>
      </c>
      <c r="D72" t="str">
        <f>[3]Labels!D67</f>
        <v>Opción</v>
      </c>
      <c r="E72" t="str">
        <f>[3]Labels!E67</f>
        <v>Option</v>
      </c>
      <c r="F72" t="str">
        <f>[3]Labels!F67</f>
        <v>Option</v>
      </c>
    </row>
    <row r="73" spans="1:6" x14ac:dyDescent="0.3">
      <c r="A73" t="str">
        <f>[3]Labels!A68</f>
        <v>NietMogelijk</v>
      </c>
      <c r="B73" t="str">
        <f>[3]Labels!B68</f>
        <v>Deze optie is in deze configuratie niet mogelijk</v>
      </c>
      <c r="C73" t="str">
        <f>[3]Labels!C68</f>
        <v>This option is not possible in this configuration</v>
      </c>
      <c r="D73" t="str">
        <f>[3]Labels!D68</f>
        <v>Esta opción no es posible en esta configuración</v>
      </c>
      <c r="E73" t="str">
        <f>[3]Labels!E68</f>
        <v>Cette option n'est pas possible dans cette configuration</v>
      </c>
      <c r="F73" t="str">
        <f>[3]Labels!F68</f>
        <v>Diese Option ist in dieser Konfiguration nicht möglich</v>
      </c>
    </row>
    <row r="74" spans="1:6" x14ac:dyDescent="0.3">
      <c r="A74" t="str">
        <f>[3]Labels!A69</f>
        <v>DatumFout</v>
      </c>
      <c r="B74" t="str">
        <f>[3]Labels!B69</f>
        <v>Foutieve datum</v>
      </c>
      <c r="C74" t="str">
        <f>[3]Labels!C69</f>
        <v>Invalid date</v>
      </c>
      <c r="D74" t="str">
        <f>[3]Labels!D69</f>
        <v>Fecha no válida</v>
      </c>
      <c r="E74" t="str">
        <f>[3]Labels!E69</f>
        <v>Date erronée</v>
      </c>
      <c r="F74" t="str">
        <f>[3]Labels!F69</f>
        <v>Ungültiges Datum</v>
      </c>
    </row>
    <row r="75" spans="1:6" x14ac:dyDescent="0.3">
      <c r="A75" t="str">
        <f>[3]Labels!A70</f>
        <v>DatumFormaat</v>
      </c>
      <c r="B75" t="str">
        <f>[3]Labels!B70</f>
        <v>Datum in formaat dd/mm/jj</v>
      </c>
      <c r="C75" t="str">
        <f>[3]Labels!C70</f>
        <v>Date format dd/mm/yy</v>
      </c>
      <c r="D75" t="str">
        <f>[3]Labels!D70</f>
        <v>Formato de fecha dd/mm/aa</v>
      </c>
      <c r="E75" t="str">
        <f>[3]Labels!E70</f>
        <v>Date au format jj/mm/aa</v>
      </c>
      <c r="F75" t="str">
        <f>[3]Labels!F70</f>
        <v>Datumsformat tt/mm/jj</v>
      </c>
    </row>
    <row r="76" spans="1:6" x14ac:dyDescent="0.3">
      <c r="A76" t="str">
        <f>[3]Labels!A71</f>
        <v>CheckOutNotThu</v>
      </c>
      <c r="B76" t="str">
        <f>[3]Labels!B71</f>
        <v>Check-out kan niet op donderdag</v>
      </c>
      <c r="C76" t="str">
        <f>[3]Labels!C71</f>
        <v>Check-out not possible on Thursday</v>
      </c>
      <c r="D76" t="str">
        <f>[3]Labels!D71</f>
        <v>El registro de salida no es posible el jueves</v>
      </c>
      <c r="E76" t="str">
        <f>[3]Labels!E71</f>
        <v>Le check-out ne peut pas avoir lieu le jeudi</v>
      </c>
      <c r="F76" t="str">
        <f>[3]Labels!F71</f>
        <v>Check-out am Donnerstag nicht möglich</v>
      </c>
    </row>
    <row r="77" spans="1:6" x14ac:dyDescent="0.3">
      <c r="A77" t="str">
        <f>[3]Labels!A72</f>
        <v>CheckInNotThu</v>
      </c>
      <c r="B77" t="str">
        <f>[3]Labels!B72</f>
        <v>Check-in kan niet op donderdag</v>
      </c>
      <c r="C77" t="str">
        <f>[3]Labels!C72</f>
        <v>Check-in not possible on Thursday</v>
      </c>
      <c r="D77" t="str">
        <f>[3]Labels!D72</f>
        <v>Check-in no posible el jueves</v>
      </c>
      <c r="E77" t="str">
        <f>[3]Labels!E72</f>
        <v>L'enregistrement ne peut avoir lieu le jeudi</v>
      </c>
      <c r="F77" t="str">
        <f>[3]Labels!F72</f>
        <v>Einchecken am Donnerstag nicht möglich</v>
      </c>
    </row>
    <row r="78" spans="1:6" x14ac:dyDescent="0.3">
      <c r="A78" t="str">
        <f>[3]Labels!A73</f>
        <v>DateIn2025</v>
      </c>
      <c r="B78" t="str">
        <f>[3]Labels!B73</f>
        <v>Datum moet in jaar 2025 liggen</v>
      </c>
      <c r="C78" t="str">
        <f>[3]Labels!C73</f>
        <v>Date has to be in 2025</v>
      </c>
      <c r="D78" t="str">
        <f>[3]Labels!D73</f>
        <v>La fecha tiene que estar en 2025</v>
      </c>
      <c r="E78" t="str">
        <f>[3]Labels!E73</f>
        <v>La date doit être dans l'année 2025</v>
      </c>
      <c r="F78" t="str">
        <f>[3]Labels!F73</f>
        <v>Datum muss im Jahr 2025 sein</v>
      </c>
    </row>
    <row r="79" spans="1:6" x14ac:dyDescent="0.3">
      <c r="A79" t="str">
        <f>[3]Labels!A74</f>
        <v>SeizKal</v>
      </c>
      <c r="B79" t="str">
        <f>[3]Labels!B74</f>
        <v>Seizoenskalender</v>
      </c>
      <c r="C79" t="str">
        <f>[3]Labels!C74</f>
        <v>Seasonal Calendar</v>
      </c>
      <c r="D79" t="str">
        <f>[3]Labels!D74</f>
        <v>Calendario estacional</v>
      </c>
      <c r="E79" t="str">
        <f>[3]Labels!E74</f>
        <v>Calendrier saisonnier</v>
      </c>
      <c r="F79" t="str">
        <f>[3]Labels!F74</f>
        <v>Saisonaler Kalender</v>
      </c>
    </row>
    <row r="80" spans="1:6" x14ac:dyDescent="0.3">
      <c r="A80" t="str">
        <f>[3]Labels!A75</f>
        <v>Gesloten</v>
      </c>
      <c r="B80" t="str">
        <f>[3]Labels!B75</f>
        <v>Gesloten</v>
      </c>
      <c r="C80" t="str">
        <f>[3]Labels!C75</f>
        <v>Closed</v>
      </c>
      <c r="D80" t="str">
        <f>[3]Labels!D75</f>
        <v>Cerrado</v>
      </c>
      <c r="E80" t="str">
        <f>[3]Labels!E75</f>
        <v>Fermé</v>
      </c>
      <c r="F80" t="str">
        <f>[3]Labels!F75</f>
        <v>Geschlossen</v>
      </c>
    </row>
    <row r="81" spans="1:6" x14ac:dyDescent="0.3">
      <c r="A81" t="str">
        <f>[3]Labels!A76</f>
        <v>Midseizoen</v>
      </c>
      <c r="B81" t="str">
        <f>[3]Labels!B76</f>
        <v>Mid seizoen</v>
      </c>
      <c r="C81" t="str">
        <f>[3]Labels!C76</f>
        <v>Mid Season</v>
      </c>
      <c r="D81" t="str">
        <f>[3]Labels!D76</f>
        <v>Temporada Media</v>
      </c>
      <c r="E81" t="str">
        <f>[3]Labels!E76</f>
        <v>Moyenne saison</v>
      </c>
      <c r="F81" t="str">
        <f>[3]Labels!F76</f>
        <v>Zwischensaison</v>
      </c>
    </row>
    <row r="82" spans="1:6" x14ac:dyDescent="0.3">
      <c r="A82" t="str">
        <f>[3]Labels!A77</f>
        <v>Hoogseizoen</v>
      </c>
      <c r="B82" t="str">
        <f>[3]Labels!B77</f>
        <v>Hoog seizoen</v>
      </c>
      <c r="C82" t="str">
        <f>[3]Labels!C77</f>
        <v>High Season</v>
      </c>
      <c r="D82" t="str">
        <f>[3]Labels!D77</f>
        <v>Temporada Alta</v>
      </c>
      <c r="E82" t="str">
        <f>[3]Labels!E77</f>
        <v>Haute saison</v>
      </c>
      <c r="F82" t="str">
        <f>[3]Labels!F77</f>
        <v>Hochsaison</v>
      </c>
    </row>
    <row r="83" spans="1:6" x14ac:dyDescent="0.3">
      <c r="A83" t="str">
        <f>[3]Labels!A78</f>
        <v>MaxPersOver</v>
      </c>
      <c r="B83" t="str">
        <f>[3]Labels!B78</f>
        <v>Maximum personen overschreden</v>
      </c>
      <c r="C83" t="str">
        <f>[3]Labels!C78</f>
        <v>Maximum persons exceeded</v>
      </c>
      <c r="D83" t="str">
        <f>[3]Labels!D78</f>
        <v>Máximo de personas superado</v>
      </c>
      <c r="E83" t="str">
        <f>[3]Labels!E78</f>
        <v>Nombre maximal de personnes dépassé</v>
      </c>
      <c r="F83" t="str">
        <f>[3]Labels!F78</f>
        <v>Maximale Personenanzahl überschritten</v>
      </c>
    </row>
    <row r="84" spans="1:6" x14ac:dyDescent="0.3">
      <c r="A84" t="str">
        <f>[3]Labels!A79</f>
        <v>Van</v>
      </c>
      <c r="B84" t="str">
        <f>[3]Labels!B79</f>
        <v>Van</v>
      </c>
      <c r="C84" t="str">
        <f>[3]Labels!C79</f>
        <v>From</v>
      </c>
      <c r="D84" t="str">
        <f>[3]Labels!D79</f>
        <v>Desde</v>
      </c>
      <c r="E84" t="str">
        <f>[3]Labels!E79</f>
        <v>Du</v>
      </c>
      <c r="F84" t="str">
        <f>[3]Labels!F79</f>
        <v>Von</v>
      </c>
    </row>
    <row r="85" spans="1:6" x14ac:dyDescent="0.3">
      <c r="A85" t="str">
        <f>[3]Labels!A80</f>
        <v>Tot</v>
      </c>
      <c r="B85" t="str">
        <f>[3]Labels!B80</f>
        <v>Tot</v>
      </c>
      <c r="C85" t="str">
        <f>[3]Labels!C80</f>
        <v>To</v>
      </c>
      <c r="D85" t="str">
        <f>[3]Labels!D80</f>
        <v>Hasta</v>
      </c>
      <c r="E85" t="str">
        <f>[3]Labels!E80</f>
        <v>Jusqu'à</v>
      </c>
      <c r="F85" t="str">
        <f>[3]Labels!F80</f>
        <v>Bis</v>
      </c>
    </row>
    <row r="86" spans="1:6" x14ac:dyDescent="0.3">
      <c r="A86" t="str">
        <f>[3]Labels!A81</f>
        <v>KortingMan</v>
      </c>
      <c r="B86" t="str">
        <f>[3]Labels!B81</f>
        <v>Korting Lavinia</v>
      </c>
      <c r="C86" t="str">
        <f>[3]Labels!C81</f>
        <v>Discount Lavinia</v>
      </c>
      <c r="D86" t="str">
        <f>[3]Labels!D81</f>
        <v>Descuento Lavinia</v>
      </c>
      <c r="E86" t="str">
        <f>[3]Labels!E81</f>
        <v>Remise Lavinia</v>
      </c>
      <c r="F86" t="str">
        <f>[3]Labels!F81</f>
        <v>Ermäßigung Lavinia</v>
      </c>
    </row>
    <row r="87" spans="1:6" x14ac:dyDescent="0.3">
      <c r="A87" t="str">
        <f>[3]Labels!A82</f>
        <v>AfkTav</v>
      </c>
      <c r="B87" t="str">
        <f>[3]Labels!B82</f>
        <v>Ter att. van</v>
      </c>
      <c r="C87" t="str">
        <f>[3]Labels!C82</f>
        <v>for the attention of</v>
      </c>
      <c r="D87" t="str">
        <f>[3]Labels!D82</f>
        <v>a la atención de</v>
      </c>
      <c r="E87" t="str">
        <f>[3]Labels!E82</f>
        <v>à l'attention de</v>
      </c>
      <c r="F87" t="str">
        <f>[3]Labels!F82</f>
        <v>zu Händen von</v>
      </c>
    </row>
    <row r="88" spans="1:6" x14ac:dyDescent="0.3">
      <c r="A88" t="str">
        <f>[3]Labels!A83</f>
        <v>VWboek</v>
      </c>
      <c r="B88" t="str">
        <f>[3]Labels!B83</f>
        <v>Boekings-voorwaarden</v>
      </c>
      <c r="C88" t="str">
        <f>[3]Labels!C83</f>
        <v>Booking terms and conditions</v>
      </c>
      <c r="D88" t="str">
        <f>[3]Labels!D83</f>
        <v>Condiciones de reserva</v>
      </c>
      <c r="E88" t="str">
        <f>[3]Labels!E83</f>
        <v>Conditions de réservation</v>
      </c>
      <c r="F88" t="str">
        <f>[3]Labels!F83</f>
        <v>Reservierungs-bedingungen</v>
      </c>
    </row>
    <row r="89" spans="1:6" x14ac:dyDescent="0.3">
      <c r="A89" t="str">
        <f>[3]Labels!A84</f>
        <v>VWannul</v>
      </c>
      <c r="B89" t="str">
        <f>[3]Labels!B84</f>
        <v>Annulerings-voorwaarden</v>
      </c>
      <c r="C89" t="str">
        <f>[3]Labels!C84</f>
        <v>Cancellation policy</v>
      </c>
      <c r="D89" t="str">
        <f>[3]Labels!D84</f>
        <v>Política de cancelación</v>
      </c>
      <c r="E89" t="str">
        <f>[3]Labels!E84</f>
        <v>Politique d'annulation</v>
      </c>
      <c r="F89" t="str">
        <f>[3]Labels!F84</f>
        <v>Annullierungs-bedingungen</v>
      </c>
    </row>
    <row r="90" spans="1:6" x14ac:dyDescent="0.3">
      <c r="A90" t="str">
        <f>[3]Labels!A85</f>
        <v>VWprivacy</v>
      </c>
      <c r="B90" t="str">
        <f>[3]Labels!B85</f>
        <v>Privacybeleid</v>
      </c>
      <c r="C90" t="str">
        <f>[3]Labels!C85</f>
        <v>Privacy policy</v>
      </c>
      <c r="D90" t="str">
        <f>[3]Labels!D85</f>
        <v>Política de privacidad</v>
      </c>
      <c r="E90" t="str">
        <f>[3]Labels!E85</f>
        <v>Politique de confidentialité</v>
      </c>
      <c r="F90" t="str">
        <f>[3]Labels!F85</f>
        <v>Datenschutz-erklärung</v>
      </c>
    </row>
    <row r="91" spans="1:6" x14ac:dyDescent="0.3">
      <c r="A91" t="str">
        <f>[3]Labels!A86</f>
        <v>MeerHP</v>
      </c>
      <c r="B91" t="str">
        <f>[3]Labels!B86</f>
        <v>Meer info over Half-Pension</v>
      </c>
      <c r="C91" t="str">
        <f>[3]Labels!C86</f>
        <v>More about Half-board</v>
      </c>
      <c r="D91" t="str">
        <f>[3]Labels!D86</f>
        <v>Más información sobre la media pensión</v>
      </c>
      <c r="E91" t="str">
        <f>[3]Labels!E86</f>
        <v>En savoir plus sur la demi-pension</v>
      </c>
      <c r="F91" t="str">
        <f>[3]Labels!F86</f>
        <v>Mehr über Halbpension</v>
      </c>
    </row>
    <row r="92" spans="1:6" x14ac:dyDescent="0.3">
      <c r="A92" t="str">
        <f>[3]Labels!A87</f>
        <v>Versie</v>
      </c>
      <c r="B92" t="str">
        <f>[3]Labels!B87</f>
        <v>Versie</v>
      </c>
      <c r="C92" t="str">
        <f>[3]Labels!C87</f>
        <v>Version</v>
      </c>
      <c r="D92" t="str">
        <f>[3]Labels!D87</f>
        <v>Versión</v>
      </c>
      <c r="E92" t="str">
        <f>[3]Labels!E87</f>
        <v>Version</v>
      </c>
      <c r="F92" t="str">
        <f>[3]Labels!F87</f>
        <v>Version</v>
      </c>
    </row>
    <row r="93" spans="1:6" x14ac:dyDescent="0.3">
      <c r="A93" t="str">
        <f>[3]Labels!A88</f>
        <v>Ontblst</v>
      </c>
      <c r="B93" t="str">
        <f>[3]Labels!B88</f>
        <v>ONTBIJTLIJST</v>
      </c>
      <c r="C93" t="str">
        <f>[3]Labels!C88</f>
        <v>breakfast list</v>
      </c>
      <c r="D93" t="str">
        <f>[3]Labels!D88</f>
        <v>Lista de desayuno</v>
      </c>
      <c r="E93" t="str">
        <f>[3]Labels!E88</f>
        <v>Liste des petits déjeuners</v>
      </c>
      <c r="F93" t="str">
        <f>[3]Labels!F88</f>
        <v>Frühstücksliste</v>
      </c>
    </row>
    <row r="94" spans="1:6" x14ac:dyDescent="0.3">
      <c r="A94" t="str">
        <f>[3]Labels!A89</f>
        <v>Brd500</v>
      </c>
      <c r="B94" t="str">
        <f>[3]Labels!B89</f>
        <v>Brood (500g)</v>
      </c>
      <c r="C94" t="str">
        <f>[3]Labels!C89</f>
        <v>Bread (500g)</v>
      </c>
      <c r="D94" t="str">
        <f>[3]Labels!D89</f>
        <v>Pan (500g)</v>
      </c>
      <c r="E94" t="str">
        <f>[3]Labels!E89</f>
        <v>Pain (500g)</v>
      </c>
      <c r="F94" t="str">
        <f>[3]Labels!F89</f>
        <v>Brot (500g)</v>
      </c>
    </row>
    <row r="95" spans="1:6" x14ac:dyDescent="0.3">
      <c r="A95" t="str">
        <f>[3]Labels!A90</f>
        <v>pistol</v>
      </c>
      <c r="B95" t="str">
        <f>[3]Labels!B90</f>
        <v>Pistolet</v>
      </c>
      <c r="C95" t="str">
        <f>[3]Labels!C90</f>
        <v>Crisp roll</v>
      </c>
      <c r="D95" t="str">
        <f>[3]Labels!D90</f>
        <v>Panecillos</v>
      </c>
      <c r="E95" t="str">
        <f>[3]Labels!E90</f>
        <v>pistolet</v>
      </c>
      <c r="F95" t="str">
        <f>[3]Labels!F90</f>
        <v>ein Brötchen</v>
      </c>
    </row>
    <row r="96" spans="1:6" x14ac:dyDescent="0.3">
      <c r="A96" t="str">
        <f>[3]Labels!A91</f>
        <v>crois</v>
      </c>
      <c r="B96" t="str">
        <f>[3]Labels!B91</f>
        <v>Croissant</v>
      </c>
      <c r="C96" t="str">
        <f>[3]Labels!C91</f>
        <v>Croissant</v>
      </c>
      <c r="D96" t="str">
        <f>[3]Labels!D91</f>
        <v>Croissant</v>
      </c>
      <c r="E96" t="str">
        <f>[3]Labels!E91</f>
        <v>Croissant</v>
      </c>
      <c r="F96" t="str">
        <f>[3]Labels!F91</f>
        <v>Croissant</v>
      </c>
    </row>
    <row r="97" spans="1:6" x14ac:dyDescent="0.3">
      <c r="A97" t="str">
        <f>[3]Labels!A92</f>
        <v>boter</v>
      </c>
      <c r="B97" t="str">
        <f>[3]Labels!B92</f>
        <v>Boter</v>
      </c>
      <c r="C97" t="str">
        <f>[3]Labels!C92</f>
        <v>Butter</v>
      </c>
      <c r="D97" t="str">
        <f>[3]Labels!D92</f>
        <v>Mantequilla</v>
      </c>
      <c r="E97" t="str">
        <f>[3]Labels!E92</f>
        <v>Beurre</v>
      </c>
      <c r="F97" t="str">
        <f>[3]Labels!F92</f>
        <v>Butter</v>
      </c>
    </row>
    <row r="98" spans="1:6" x14ac:dyDescent="0.3">
      <c r="A98" t="str">
        <f>[3]Labels!A93</f>
        <v>jam</v>
      </c>
      <c r="B98" t="str">
        <f>[3]Labels!B93</f>
        <v>Jam</v>
      </c>
      <c r="C98" t="str">
        <f>[3]Labels!C93</f>
        <v>Jam</v>
      </c>
      <c r="D98" t="str">
        <f>[3]Labels!D93</f>
        <v>Mermelada</v>
      </c>
      <c r="E98" t="str">
        <f>[3]Labels!E93</f>
        <v>Confiture</v>
      </c>
      <c r="F98" t="str">
        <f>[3]Labels!F93</f>
        <v>Konfitüre</v>
      </c>
    </row>
    <row r="99" spans="1:6" x14ac:dyDescent="0.3">
      <c r="A99" t="str">
        <f>[3]Labels!A94</f>
        <v>ham</v>
      </c>
      <c r="B99" t="str">
        <f>[3]Labels!B94</f>
        <v>Ham</v>
      </c>
      <c r="C99" t="str">
        <f>[3]Labels!C94</f>
        <v>Ham</v>
      </c>
      <c r="D99" t="str">
        <f>[3]Labels!D94</f>
        <v>Jamón York</v>
      </c>
      <c r="E99" t="str">
        <f>[3]Labels!E94</f>
        <v>Jambon</v>
      </c>
      <c r="F99" t="str">
        <f>[3]Labels!F94</f>
        <v>Schinken</v>
      </c>
    </row>
    <row r="100" spans="1:6" x14ac:dyDescent="0.3">
      <c r="A100" t="str">
        <f>[3]Labels!A95</f>
        <v>salami</v>
      </c>
      <c r="B100" t="str">
        <f>[3]Labels!B95</f>
        <v>Salami</v>
      </c>
      <c r="C100" t="str">
        <f>[3]Labels!C95</f>
        <v>Salami</v>
      </c>
      <c r="D100" t="str">
        <f>[3]Labels!D95</f>
        <v>Salami</v>
      </c>
      <c r="E100" t="str">
        <f>[3]Labels!E95</f>
        <v>Salami</v>
      </c>
      <c r="F100" t="str">
        <f>[3]Labels!F95</f>
        <v>Salami</v>
      </c>
    </row>
    <row r="101" spans="1:6" x14ac:dyDescent="0.3">
      <c r="A101" t="str">
        <f>[3]Labels!A96</f>
        <v>kaas</v>
      </c>
      <c r="B101" t="str">
        <f>[3]Labels!B96</f>
        <v>Jonge kaas</v>
      </c>
      <c r="C101" t="str">
        <f>[3]Labels!C96</f>
        <v>Soft cheese</v>
      </c>
      <c r="D101" t="str">
        <f>[3]Labels!D96</f>
        <v>Queso Gouda</v>
      </c>
      <c r="E101" t="str">
        <f>[3]Labels!E96</f>
        <v>Fromage Gouda</v>
      </c>
      <c r="F101" t="str">
        <f>[3]Labels!F96</f>
        <v>Gouda-Käse</v>
      </c>
    </row>
    <row r="102" spans="1:6" x14ac:dyDescent="0.3">
      <c r="A102" t="str">
        <f>[3]Labels!A97</f>
        <v>yogh</v>
      </c>
      <c r="B102" t="str">
        <f>[3]Labels!B97</f>
        <v>Yoghurt</v>
      </c>
      <c r="C102" t="str">
        <f>[3]Labels!C97</f>
        <v>Yoghurt</v>
      </c>
      <c r="D102" t="str">
        <f>[3]Labels!D97</f>
        <v>Yogur</v>
      </c>
      <c r="E102" t="str">
        <f>[3]Labels!E97</f>
        <v>Yaourt</v>
      </c>
      <c r="F102" t="str">
        <f>[3]Labels!F97</f>
        <v>Joghurt</v>
      </c>
    </row>
    <row r="103" spans="1:6" x14ac:dyDescent="0.3">
      <c r="A103" t="str">
        <f>[3]Labels!A98</f>
        <v>grano</v>
      </c>
      <c r="B103" t="str">
        <f>[3]Labels!B98</f>
        <v>Granola</v>
      </c>
      <c r="C103" t="str">
        <f>[3]Labels!C98</f>
        <v>Granola</v>
      </c>
      <c r="D103" t="str">
        <f>[3]Labels!D98</f>
        <v>Granola</v>
      </c>
      <c r="E103" t="str">
        <f>[3]Labels!E98</f>
        <v>Granola</v>
      </c>
      <c r="F103" t="str">
        <f>[3]Labels!F98</f>
        <v>Müsli</v>
      </c>
    </row>
    <row r="104" spans="1:6" x14ac:dyDescent="0.3">
      <c r="A104" t="str">
        <f>[3]Labels!A99</f>
        <v>frtsla</v>
      </c>
      <c r="B104" t="str">
        <f>[3]Labels!B99</f>
        <v>Fruitsla</v>
      </c>
      <c r="C104" t="str">
        <f>[3]Labels!C99</f>
        <v>Fruit salad</v>
      </c>
      <c r="D104" t="str">
        <f>[3]Labels!D99</f>
        <v>Ensalada de frutas</v>
      </c>
      <c r="E104" t="str">
        <f>[3]Labels!E99</f>
        <v>Salade de fruits</v>
      </c>
      <c r="F104" t="str">
        <f>[3]Labels!F99</f>
        <v>Obstsalat</v>
      </c>
    </row>
    <row r="105" spans="1:6" x14ac:dyDescent="0.3">
      <c r="A105" t="str">
        <f>[3]Labels!A100</f>
        <v>ei-sp</v>
      </c>
      <c r="B105" t="str">
        <f>[3]Labels!B100</f>
        <v>Spiegelei</v>
      </c>
      <c r="C105" t="str">
        <f>[3]Labels!C100</f>
        <v>Sunny Side Up</v>
      </c>
      <c r="D105" t="str">
        <f>[3]Labels!D100</f>
        <v>Huevo frito</v>
      </c>
      <c r="E105" t="str">
        <f>[3]Labels!E100</f>
        <v>Œuf au plat</v>
      </c>
      <c r="F105" t="str">
        <f>[3]Labels!F100</f>
        <v>Spiegelei</v>
      </c>
    </row>
    <row r="106" spans="1:6" x14ac:dyDescent="0.3">
      <c r="A106" t="str">
        <f>[3]Labels!A101</f>
        <v>ei-re</v>
      </c>
      <c r="B106" t="str">
        <f>[3]Labels!B101</f>
        <v>Roerei</v>
      </c>
      <c r="C106" t="str">
        <f>[3]Labels!C101</f>
        <v>Scrambled eggs</v>
      </c>
      <c r="D106" t="str">
        <f>[3]Labels!D101</f>
        <v>Revuelto de huevo</v>
      </c>
      <c r="E106" t="str">
        <f>[3]Labels!E101</f>
        <v>Œufs brouillés</v>
      </c>
      <c r="F106" t="str">
        <f>[3]Labels!F101</f>
        <v>Rührei</v>
      </c>
    </row>
    <row r="107" spans="1:6" x14ac:dyDescent="0.3">
      <c r="A107" t="str">
        <f>[3]Labels!A102</f>
        <v>ei-gb</v>
      </c>
      <c r="B107" t="str">
        <f>[3]Labels!B102</f>
        <v>omelet</v>
      </c>
      <c r="C107" t="str">
        <f>[3]Labels!C102</f>
        <v>Egg-fried</v>
      </c>
      <c r="D107" t="str">
        <f>[3]Labels!D102</f>
        <v>Omelette</v>
      </c>
      <c r="E107" t="str">
        <f>[3]Labels!E102</f>
        <v>Œuf au plat</v>
      </c>
      <c r="F107" t="str">
        <f>[3]Labels!F102</f>
        <v>Gebratenes Ei</v>
      </c>
    </row>
    <row r="108" spans="1:6" x14ac:dyDescent="0.3">
      <c r="A108" t="str">
        <f>[3]Labels!A103</f>
        <v>ei-gk</v>
      </c>
      <c r="B108" t="str">
        <f>[3]Labels!B103</f>
        <v>Gekookt ei</v>
      </c>
      <c r="C108" t="str">
        <f>[3]Labels!C103</f>
        <v>Egg-boiled</v>
      </c>
      <c r="D108" t="str">
        <f>[3]Labels!D103</f>
        <v>Huevo cocido</v>
      </c>
      <c r="E108" t="str">
        <f>[3]Labels!E103</f>
        <v>Œuf à la coque</v>
      </c>
      <c r="F108" t="str">
        <f>[3]Labels!F103</f>
        <v>Gekochtes Ei</v>
      </c>
    </row>
    <row r="109" spans="1:6" x14ac:dyDescent="0.3">
      <c r="A109" t="str">
        <f>[3]Labels!A104</f>
        <v>bacon</v>
      </c>
      <c r="B109" t="str">
        <f>[3]Labels!B104</f>
        <v>Bacon</v>
      </c>
      <c r="C109" t="str">
        <f>[3]Labels!C104</f>
        <v>Bacon</v>
      </c>
      <c r="D109" t="str">
        <f>[3]Labels!D104</f>
        <v>Bacon</v>
      </c>
      <c r="E109" t="str">
        <f>[3]Labels!E104</f>
        <v>Bacon</v>
      </c>
      <c r="F109" t="str">
        <f>[3]Labels!F104</f>
        <v>Speck</v>
      </c>
    </row>
    <row r="110" spans="1:6" x14ac:dyDescent="0.3">
      <c r="A110" t="str">
        <f>[3]Labels!A105</f>
        <v>frtsap</v>
      </c>
      <c r="B110" t="str">
        <f>[3]Labels!B105</f>
        <v>Fruitsap</v>
      </c>
      <c r="C110" t="str">
        <f>[3]Labels!C105</f>
        <v>Fruit juice</v>
      </c>
      <c r="D110" t="str">
        <f>[3]Labels!D105</f>
        <v>Zumo de fruta</v>
      </c>
      <c r="E110" t="str">
        <f>[3]Labels!E105</f>
        <v>Jus de fruits</v>
      </c>
      <c r="F110" t="str">
        <f>[3]Labels!F105</f>
        <v>Fruchtsaft</v>
      </c>
    </row>
    <row r="111" spans="1:6" x14ac:dyDescent="0.3">
      <c r="A111" t="str">
        <f>[3]Labels!A106</f>
        <v>koff</v>
      </c>
      <c r="B111" t="str">
        <f>[3]Labels!B106</f>
        <v>Koffie</v>
      </c>
      <c r="C111" t="str">
        <f>[3]Labels!C106</f>
        <v>Coffee</v>
      </c>
      <c r="D111" t="str">
        <f>[3]Labels!D106</f>
        <v>Café</v>
      </c>
      <c r="E111" t="str">
        <f>[3]Labels!E106</f>
        <v>Café</v>
      </c>
      <c r="F111" t="str">
        <f>[3]Labels!F106</f>
        <v>Kaffee</v>
      </c>
    </row>
    <row r="112" spans="1:6" x14ac:dyDescent="0.3">
      <c r="A112" t="str">
        <f>[3]Labels!A107</f>
        <v>thee</v>
      </c>
      <c r="B112" t="str">
        <f>[3]Labels!B107</f>
        <v>Thee</v>
      </c>
      <c r="C112" t="str">
        <f>[3]Labels!C107</f>
        <v>Tea</v>
      </c>
      <c r="D112" t="str">
        <f>[3]Labels!D107</f>
        <v>Té</v>
      </c>
      <c r="E112" t="str">
        <f>[3]Labels!E107</f>
        <v>Thé</v>
      </c>
      <c r="F112" t="str">
        <f>[3]Labels!F107</f>
        <v>Tee</v>
      </c>
    </row>
    <row r="113" spans="1:6" x14ac:dyDescent="0.3">
      <c r="A113" t="str">
        <f>[3]Labels!A108</f>
        <v>melk</v>
      </c>
      <c r="B113" t="str">
        <f>[3]Labels!B108</f>
        <v>Melk</v>
      </c>
      <c r="C113" t="str">
        <f>[3]Labels!C108</f>
        <v>Milk</v>
      </c>
      <c r="D113" t="str">
        <f>[3]Labels!D108</f>
        <v>Leche</v>
      </c>
      <c r="E113" t="str">
        <f>[3]Labels!E108</f>
        <v>Lait</v>
      </c>
      <c r="F113" t="str">
        <f>[3]Labels!F108</f>
        <v>Milch</v>
      </c>
    </row>
    <row r="114" spans="1:6" x14ac:dyDescent="0.3">
      <c r="A114" t="str">
        <f>[3]Labels!A109</f>
        <v>andere</v>
      </c>
      <c r="B114" t="str">
        <f>[3]Labels!B109</f>
        <v>Andere</v>
      </c>
      <c r="C114" t="str">
        <f>[3]Labels!C109</f>
        <v>Other</v>
      </c>
      <c r="D114" t="str">
        <f>[3]Labels!D109</f>
        <v>Otros</v>
      </c>
      <c r="E114" t="str">
        <f>[3]Labels!E109</f>
        <v>Autre</v>
      </c>
      <c r="F114" t="str">
        <f>[3]Labels!F109</f>
        <v>Sonstiges</v>
      </c>
    </row>
    <row r="115" spans="1:6" x14ac:dyDescent="0.3">
      <c r="A115" t="str">
        <f>[3]Labels!A110</f>
        <v>wibrsp</v>
      </c>
      <c r="B115" t="str">
        <f>[3]Labels!B110</f>
        <v>wit / volkoren / speciaal</v>
      </c>
      <c r="C115" t="str">
        <f>[3]Labels!C110</f>
        <v>white / whole grain / special</v>
      </c>
      <c r="D115" t="str">
        <f>[3]Labels!D110</f>
        <v>blanco / intégral / especial</v>
      </c>
      <c r="E115" t="str">
        <f>[3]Labels!E110</f>
        <v>blanc / intégrale / spécial</v>
      </c>
      <c r="F115" t="str">
        <f>[3]Labels!F110</f>
        <v>Weiß / Vollkorn  / Spezial</v>
      </c>
    </row>
    <row r="116" spans="1:6" x14ac:dyDescent="0.3">
      <c r="A116" t="str">
        <f>[3]Labels!A111</f>
        <v>stuks</v>
      </c>
      <c r="B116" t="str">
        <f>[3]Labels!B111</f>
        <v>stuks</v>
      </c>
      <c r="C116" t="str">
        <f>[3]Labels!C111</f>
        <v>pieces</v>
      </c>
      <c r="D116" t="str">
        <f>[3]Labels!D111</f>
        <v>piezas</v>
      </c>
      <c r="E116" t="str">
        <f>[3]Labels!E111</f>
        <v>pièces</v>
      </c>
      <c r="F116" t="str">
        <f>[3]Labels!F111</f>
        <v>Stücke</v>
      </c>
    </row>
    <row r="117" spans="1:6" x14ac:dyDescent="0.3">
      <c r="A117" t="str">
        <f>[3]Labels!A112</f>
        <v>porties</v>
      </c>
      <c r="B117" t="str">
        <f>[3]Labels!B112</f>
        <v>porties</v>
      </c>
      <c r="C117" t="str">
        <f>[3]Labels!C112</f>
        <v>portions</v>
      </c>
      <c r="D117" t="str">
        <f>[3]Labels!D112</f>
        <v>porciones</v>
      </c>
      <c r="E117" t="str">
        <f>[3]Labels!E112</f>
        <v>portions</v>
      </c>
      <c r="F117" t="str">
        <f>[3]Labels!F112</f>
        <v>Portionen</v>
      </c>
    </row>
    <row r="118" spans="1:6" x14ac:dyDescent="0.3">
      <c r="A118" t="str">
        <f>[3]Labels!A113</f>
        <v>plakjes</v>
      </c>
      <c r="B118" t="str">
        <f>[3]Labels!B113</f>
        <v>plakjes</v>
      </c>
      <c r="C118" t="str">
        <f>[3]Labels!C113</f>
        <v>slices</v>
      </c>
      <c r="D118" t="str">
        <f>[3]Labels!D113</f>
        <v>rodajas</v>
      </c>
      <c r="E118" t="str">
        <f>[3]Labels!E113</f>
        <v>tranches</v>
      </c>
      <c r="F118" t="str">
        <f>[3]Labels!F113</f>
        <v>Scheiben</v>
      </c>
    </row>
    <row r="119" spans="1:6" x14ac:dyDescent="0.3">
      <c r="A119" t="str">
        <f>[3]Labels!A114</f>
        <v>potje</v>
      </c>
      <c r="B119" t="str">
        <f>[3]Labels!B114</f>
        <v>potje</v>
      </c>
      <c r="C119" t="str">
        <f>[3]Labels!C114</f>
        <v>jar</v>
      </c>
      <c r="D119" t="str">
        <f>[3]Labels!D114</f>
        <v>un bote</v>
      </c>
      <c r="E119" t="str">
        <f>[3]Labels!E114</f>
        <v>petit pot</v>
      </c>
      <c r="F119" t="str">
        <f>[3]Labels!F114</f>
        <v>Topf</v>
      </c>
    </row>
    <row r="120" spans="1:6" x14ac:dyDescent="0.3">
      <c r="A120" t="str">
        <f>[3]Labels!A115</f>
        <v>eihaza</v>
      </c>
      <c r="B120" t="str">
        <f>[3]Labels!B115</f>
        <v>hard / zacht</v>
      </c>
      <c r="C120" t="str">
        <f>[3]Labels!C115</f>
        <v>hard / soft</v>
      </c>
      <c r="D120" t="str">
        <f>[3]Labels!D115</f>
        <v>duro / blando</v>
      </c>
      <c r="E120" t="str">
        <f>[3]Labels!E115</f>
        <v>dur / mou</v>
      </c>
      <c r="F120" t="str">
        <f>[3]Labels!F115</f>
        <v>hart / weich</v>
      </c>
    </row>
    <row r="121" spans="1:6" x14ac:dyDescent="0.3">
      <c r="A121" t="str">
        <f>[3]Labels!A116</f>
        <v>glas</v>
      </c>
      <c r="B121" t="str">
        <f>[3]Labels!B116</f>
        <v>glas</v>
      </c>
      <c r="C121" t="str">
        <f>[3]Labels!C116</f>
        <v>glass</v>
      </c>
      <c r="D121" t="str">
        <f>[3]Labels!D116</f>
        <v>vaso</v>
      </c>
      <c r="E121" t="str">
        <f>[3]Labels!E116</f>
        <v>verre</v>
      </c>
      <c r="F121" t="str">
        <f>[3]Labels!F116</f>
        <v>Glas</v>
      </c>
    </row>
    <row r="122" spans="1:6" x14ac:dyDescent="0.3">
      <c r="A122" t="str">
        <f>[3]Labels!A117</f>
        <v>kleigroo</v>
      </c>
      <c r="B122" t="str">
        <f>[3]Labels!B117</f>
        <v>kleine / grote kan</v>
      </c>
      <c r="C122" t="str">
        <f>[3]Labels!C117</f>
        <v>small / large jug</v>
      </c>
      <c r="D122" t="str">
        <f>[3]Labels!D117</f>
        <v>jarra pequeña / grande</v>
      </c>
      <c r="E122" t="str">
        <f>[3]Labels!E117</f>
        <v>petite / grande cruche</v>
      </c>
      <c r="F122" t="str">
        <f>[3]Labels!F117</f>
        <v>kleiner / großer Krug</v>
      </c>
    </row>
    <row r="123" spans="1:6" x14ac:dyDescent="0.3">
      <c r="A123" t="str">
        <f>[3]Labels!A118</f>
        <v>womelk</v>
      </c>
      <c r="B123" t="str">
        <f>[3]Labels!B118</f>
        <v>scheutje</v>
      </c>
      <c r="C123" t="str">
        <f>[3]Labels!C118</f>
        <v>little milk</v>
      </c>
      <c r="D123" t="str">
        <f>[3]Labels!D118</f>
        <v>poco de leche</v>
      </c>
      <c r="E123" t="str">
        <f>[3]Labels!E118</f>
        <v>peu de lait</v>
      </c>
      <c r="F123" t="str">
        <f>[3]Labels!F118</f>
        <v>wenig Milch</v>
      </c>
    </row>
    <row r="124" spans="1:6" x14ac:dyDescent="0.3">
      <c r="A124" t="str">
        <f>[3]Labels!A119</f>
        <v>wit</v>
      </c>
      <c r="B124" t="str">
        <f>[3]Labels!B119</f>
        <v>Wit</v>
      </c>
      <c r="C124" t="str">
        <f>[3]Labels!C119</f>
        <v>White</v>
      </c>
      <c r="D124" t="str">
        <f>[3]Labels!D119</f>
        <v>Blanco</v>
      </c>
      <c r="E124" t="str">
        <f>[3]Labels!E119</f>
        <v xml:space="preserve">blanc  </v>
      </c>
      <c r="F124" t="str">
        <f>[3]Labels!F119</f>
        <v>weiß</v>
      </c>
    </row>
    <row r="125" spans="1:6" x14ac:dyDescent="0.3">
      <c r="A125" t="str">
        <f>[3]Labels!A120</f>
        <v>bruin</v>
      </c>
      <c r="B125" t="str">
        <f>[3]Labels!B120</f>
        <v>Volkoren</v>
      </c>
      <c r="C125" t="str">
        <f>[3]Labels!C120</f>
        <v>wholemeal</v>
      </c>
      <c r="D125" t="str">
        <f>[3]Labels!D120</f>
        <v>Integral</v>
      </c>
      <c r="E125" t="str">
        <f>[3]Labels!E120</f>
        <v>complète</v>
      </c>
      <c r="F125" t="str">
        <f>[3]Labels!F120</f>
        <v>Vollkorn</v>
      </c>
    </row>
    <row r="126" spans="1:6" x14ac:dyDescent="0.3">
      <c r="A126" t="str">
        <f>[3]Labels!A121</f>
        <v>speciaal</v>
      </c>
      <c r="B126" t="str">
        <f>[3]Labels!B121</f>
        <v>zaden</v>
      </c>
      <c r="C126" t="str">
        <f>[3]Labels!C121</f>
        <v>seeds</v>
      </c>
      <c r="D126" t="str">
        <f>[3]Labels!D121</f>
        <v>semillas</v>
      </c>
      <c r="E126" t="str">
        <f>[3]Labels!E121</f>
        <v>graines</v>
      </c>
      <c r="F126" t="str">
        <f>[3]Labels!F121</f>
        <v>Samen</v>
      </c>
    </row>
    <row r="127" spans="1:6" x14ac:dyDescent="0.3">
      <c r="A127" t="str">
        <f>[3]Labels!A122</f>
        <v>ei-gkz</v>
      </c>
      <c r="B127" t="str">
        <f>[3]Labels!B122</f>
        <v>Zacht gekookt 6'</v>
      </c>
      <c r="C127" t="str">
        <f>[3]Labels!C122</f>
        <v>soft-boiled 6'</v>
      </c>
      <c r="D127" t="str">
        <f>[3]Labels!D122</f>
        <v>pasado 6'</v>
      </c>
      <c r="E127" t="str">
        <f>[3]Labels!E122</f>
        <v>à la coque 6'</v>
      </c>
      <c r="F127" t="str">
        <f>[3]Labels!F122</f>
        <v>weich gekochtes Ei</v>
      </c>
    </row>
    <row r="128" spans="1:6" x14ac:dyDescent="0.3">
      <c r="A128" t="str">
        <f>[3]Labels!A123</f>
        <v>ei-gkh</v>
      </c>
      <c r="B128" t="str">
        <f>[3]Labels!B123</f>
        <v>Hard gekookt 10'</v>
      </c>
      <c r="C128" t="str">
        <f>[3]Labels!C123</f>
        <v>Hard gekookt 10'</v>
      </c>
      <c r="D128" t="str">
        <f>[3]Labels!D123</f>
        <v>Huevo duro 10'</v>
      </c>
      <c r="E128" t="str">
        <f>[3]Labels!E123</f>
        <v>Œuf dur 10'</v>
      </c>
      <c r="F128" t="str">
        <f>[3]Labels!F123</f>
        <v>Hart gekochtes Ei 10'</v>
      </c>
    </row>
    <row r="129" spans="1:6" x14ac:dyDescent="0.3">
      <c r="A129" t="str">
        <f>[3]Labels!A124</f>
        <v>Klein</v>
      </c>
      <c r="B129" t="str">
        <f>[3]Labels!B124</f>
        <v>Klein</v>
      </c>
      <c r="C129" t="str">
        <f>[3]Labels!C124</f>
        <v>Small</v>
      </c>
      <c r="D129" t="str">
        <f>[3]Labels!D124</f>
        <v>pequeño</v>
      </c>
      <c r="E129" t="str">
        <f>[3]Labels!E124</f>
        <v>petit</v>
      </c>
      <c r="F129" t="str">
        <f>[3]Labels!F124</f>
        <v xml:space="preserve">Klein </v>
      </c>
    </row>
    <row r="130" spans="1:6" x14ac:dyDescent="0.3">
      <c r="A130" t="str">
        <f>[3]Labels!A125</f>
        <v>groot</v>
      </c>
      <c r="B130" t="str">
        <f>[3]Labels!B125</f>
        <v>Groot</v>
      </c>
      <c r="C130" t="str">
        <f>[3]Labels!C125</f>
        <v>Large</v>
      </c>
      <c r="D130" t="str">
        <f>[3]Labels!D125</f>
        <v>grande</v>
      </c>
      <c r="E130" t="str">
        <f>[3]Labels!E125</f>
        <v>grand</v>
      </c>
      <c r="F130" t="str">
        <f>[3]Labels!F125</f>
        <v>groß</v>
      </c>
    </row>
    <row r="131" spans="1:6" x14ac:dyDescent="0.3">
      <c r="A131" t="str">
        <f>[3]Labels!A126</f>
        <v>kan</v>
      </c>
      <c r="B131" t="str">
        <f>[3]Labels!B126</f>
        <v>kan</v>
      </c>
      <c r="C131" t="str">
        <f>[3]Labels!C126</f>
        <v>jug</v>
      </c>
      <c r="D131" t="str">
        <f>[3]Labels!D126</f>
        <v>una jarra</v>
      </c>
      <c r="E131" t="str">
        <f>[3]Labels!E126</f>
        <v>une cruche</v>
      </c>
      <c r="F131" t="str">
        <f>[3]Labels!F126</f>
        <v>eine Kanne</v>
      </c>
    </row>
    <row r="132" spans="1:6" x14ac:dyDescent="0.3">
      <c r="A132" t="str">
        <f>[3]Labels!A127</f>
        <v>stdontb</v>
      </c>
      <c r="B132" t="str">
        <f>[3]Labels!B127</f>
        <v>Standaard ontbijt</v>
      </c>
      <c r="C132" t="str">
        <f>[3]Labels!C127</f>
        <v>Standard breakfast</v>
      </c>
      <c r="D132" t="str">
        <f>[3]Labels!D127</f>
        <v>Desayuno normal</v>
      </c>
      <c r="E132">
        <f>[3]Labels!E127</f>
        <v>0</v>
      </c>
      <c r="F132">
        <f>[3]Labels!F127</f>
        <v>0</v>
      </c>
    </row>
    <row r="133" spans="1:6" x14ac:dyDescent="0.3">
      <c r="A133" t="str">
        <f>[3]Labels!A128</f>
        <v>Aantal</v>
      </c>
      <c r="B133" t="str">
        <f>[3]Labels!B128</f>
        <v>Aantal</v>
      </c>
      <c r="C133" t="str">
        <f>[3]Labels!C128</f>
        <v>Number</v>
      </c>
      <c r="D133">
        <f>[3]Labels!D128</f>
        <v>0</v>
      </c>
      <c r="E133">
        <f>[3]Labels!E128</f>
        <v>0</v>
      </c>
      <c r="F133">
        <f>[3]Labels!F128</f>
        <v>0</v>
      </c>
    </row>
    <row r="134" spans="1:6" x14ac:dyDescent="0.3">
      <c r="A134" t="str">
        <f>[3]Labels!A129</f>
        <v>Obelix1</v>
      </c>
      <c r="B134" t="str">
        <f>[3]Labels!B129</f>
        <v>Je bent geen Asterix maar een Obelix aan de ontbijttafel. Dat vraagt een bijdrage van €</v>
      </c>
      <c r="C134">
        <f>[3]Labels!C129</f>
        <v>0</v>
      </c>
      <c r="D134">
        <f>[3]Labels!D129</f>
        <v>0</v>
      </c>
      <c r="E134">
        <f>[3]Labels!E129</f>
        <v>0</v>
      </c>
      <c r="F134">
        <f>[3]Labels!F129</f>
        <v>0</v>
      </c>
    </row>
    <row r="135" spans="1:6" x14ac:dyDescent="0.3">
      <c r="A135" t="str">
        <f>[3]Labels!A130</f>
        <v>Obelix2</v>
      </c>
      <c r="B135" t="str">
        <f>[3]Labels!B130</f>
        <v>. Indien je echter voor de lunch of voor een  knapzaknodig aan het bestellen was, vraag dan raad aan Annemie</v>
      </c>
      <c r="C135">
        <f>[3]Labels!C130</f>
        <v>0</v>
      </c>
      <c r="D135">
        <f>[3]Labels!D130</f>
        <v>0</v>
      </c>
      <c r="E135">
        <f>[3]Labels!E130</f>
        <v>0</v>
      </c>
      <c r="F135">
        <f>[3]Labels!F130</f>
        <v>0</v>
      </c>
    </row>
    <row r="136" spans="1:6" x14ac:dyDescent="0.3">
      <c r="A136" t="str">
        <f>[3]Labels!A131</f>
        <v>Asterix</v>
      </c>
      <c r="B136" t="str">
        <f>[3]Labels!B131</f>
        <v>Stel zelf je ontbijt samen</v>
      </c>
      <c r="C136" t="str">
        <f>[3]Labels!C131</f>
        <v>Create your own breakfast</v>
      </c>
      <c r="D136">
        <f>[3]Labels!D131</f>
        <v>0</v>
      </c>
      <c r="E136">
        <f>[3]Labels!E131</f>
        <v>0</v>
      </c>
      <c r="F136">
        <f>[3]Labels!F131</f>
        <v>0</v>
      </c>
    </row>
    <row r="137" spans="1:6" x14ac:dyDescent="0.3">
      <c r="A137" t="str">
        <f>[3]Labels!A132</f>
        <v>Opm</v>
      </c>
      <c r="B137" t="str">
        <f>[3]Labels!B132</f>
        <v>Opmerking</v>
      </c>
      <c r="C137" t="str">
        <f>[3]Labels!C132</f>
        <v>Remark</v>
      </c>
      <c r="D137" t="str">
        <f>[3]Labels!D132</f>
        <v>Observación</v>
      </c>
      <c r="E137">
        <f>[3]Labels!E132</f>
        <v>0</v>
      </c>
      <c r="F137">
        <f>[3]Labels!F132</f>
        <v>0</v>
      </c>
    </row>
    <row r="138" spans="1:6" x14ac:dyDescent="0.3">
      <c r="A138" t="str">
        <f>[3]Labels!A133</f>
        <v>Allergie</v>
      </c>
      <c r="B138" t="str">
        <f>[3]Labels!B133</f>
        <v>Allergie</v>
      </c>
      <c r="C138" t="str">
        <f>[3]Labels!C133</f>
        <v>Allergy</v>
      </c>
      <c r="D138" t="str">
        <f>[3]Labels!D133</f>
        <v>Alergia</v>
      </c>
      <c r="E138">
        <f>[3]Labels!E133</f>
        <v>0</v>
      </c>
      <c r="F138">
        <f>[3]Labels!F133</f>
        <v>0</v>
      </c>
    </row>
    <row r="139" spans="1:6" x14ac:dyDescent="0.3">
      <c r="A139">
        <f>[3]Labels!A134</f>
        <v>0</v>
      </c>
      <c r="B139">
        <f>[3]Labels!B134</f>
        <v>0</v>
      </c>
      <c r="C139">
        <f>[3]Labels!C134</f>
        <v>0</v>
      </c>
      <c r="D139">
        <f>[3]Labels!D134</f>
        <v>0</v>
      </c>
      <c r="E139">
        <f>[3]Labels!E134</f>
        <v>0</v>
      </c>
      <c r="F139">
        <f>[3]Labels!F134</f>
        <v>0</v>
      </c>
    </row>
    <row r="140" spans="1:6" x14ac:dyDescent="0.3">
      <c r="A140">
        <f>[3]Labels!A135</f>
        <v>0</v>
      </c>
      <c r="B140">
        <f>[3]Labels!B135</f>
        <v>0</v>
      </c>
      <c r="C140">
        <f>[3]Labels!C135</f>
        <v>0</v>
      </c>
      <c r="D140">
        <f>[3]Labels!D135</f>
        <v>0</v>
      </c>
      <c r="E140">
        <f>[3]Labels!E135</f>
        <v>0</v>
      </c>
      <c r="F140">
        <f>[3]Labels!F135</f>
        <v>0</v>
      </c>
    </row>
    <row r="141" spans="1:6" x14ac:dyDescent="0.3">
      <c r="A141">
        <f>[3]Labels!A136</f>
        <v>0</v>
      </c>
      <c r="B141">
        <f>[3]Labels!B136</f>
        <v>0</v>
      </c>
      <c r="C141">
        <f>[3]Labels!C136</f>
        <v>0</v>
      </c>
      <c r="D141">
        <f>[3]Labels!D136</f>
        <v>0</v>
      </c>
      <c r="E141">
        <f>[3]Labels!E136</f>
        <v>0</v>
      </c>
      <c r="F141">
        <f>[3]Labels!F136</f>
        <v>0</v>
      </c>
    </row>
    <row r="142" spans="1:6" x14ac:dyDescent="0.3">
      <c r="A142">
        <f>[3]Labels!A137</f>
        <v>0</v>
      </c>
      <c r="B142">
        <f>[3]Labels!B137</f>
        <v>0</v>
      </c>
      <c r="C142">
        <f>[3]Labels!C137</f>
        <v>0</v>
      </c>
      <c r="D142">
        <f>[3]Labels!D137</f>
        <v>0</v>
      </c>
      <c r="E142">
        <f>[3]Labels!E137</f>
        <v>0</v>
      </c>
      <c r="F142">
        <f>[3]Labels!F137</f>
        <v>0</v>
      </c>
    </row>
    <row r="143" spans="1:6" x14ac:dyDescent="0.3">
      <c r="A143">
        <f>[3]Labels!A138</f>
        <v>0</v>
      </c>
      <c r="B143">
        <f>[3]Labels!B138</f>
        <v>0</v>
      </c>
      <c r="C143">
        <f>[3]Labels!C138</f>
        <v>0</v>
      </c>
      <c r="D143">
        <f>[3]Labels!D138</f>
        <v>0</v>
      </c>
      <c r="E143">
        <f>[3]Labels!E138</f>
        <v>0</v>
      </c>
      <c r="F143">
        <f>[3]Labels!F138</f>
        <v>0</v>
      </c>
    </row>
    <row r="144" spans="1:6" x14ac:dyDescent="0.3">
      <c r="A144">
        <f>[3]Labels!A139</f>
        <v>0</v>
      </c>
      <c r="B144">
        <f>[3]Labels!B139</f>
        <v>0</v>
      </c>
      <c r="C144">
        <f>[3]Labels!C139</f>
        <v>0</v>
      </c>
      <c r="D144">
        <f>[3]Labels!D139</f>
        <v>0</v>
      </c>
      <c r="E144">
        <f>[3]Labels!E139</f>
        <v>0</v>
      </c>
      <c r="F144">
        <f>[3]Labels!F139</f>
        <v>0</v>
      </c>
    </row>
    <row r="145" spans="1:6" x14ac:dyDescent="0.3">
      <c r="A145">
        <f>[3]Labels!A140</f>
        <v>0</v>
      </c>
      <c r="B145">
        <f>[3]Labels!B140</f>
        <v>0</v>
      </c>
      <c r="C145">
        <f>[3]Labels!C140</f>
        <v>0</v>
      </c>
      <c r="D145">
        <f>[3]Labels!D140</f>
        <v>0</v>
      </c>
      <c r="E145">
        <f>[3]Labels!E140</f>
        <v>0</v>
      </c>
      <c r="F145">
        <f>[3]Labels!F140</f>
        <v>0</v>
      </c>
    </row>
    <row r="146" spans="1:6" x14ac:dyDescent="0.3">
      <c r="A146">
        <f>[3]Labels!A141</f>
        <v>0</v>
      </c>
      <c r="B146">
        <f>[3]Labels!B141</f>
        <v>0</v>
      </c>
      <c r="C146">
        <f>[3]Labels!C141</f>
        <v>0</v>
      </c>
      <c r="D146">
        <f>[3]Labels!D141</f>
        <v>0</v>
      </c>
      <c r="E146">
        <f>[3]Labels!E141</f>
        <v>0</v>
      </c>
      <c r="F146">
        <f>[3]Labels!F141</f>
        <v>0</v>
      </c>
    </row>
    <row r="147" spans="1:6" x14ac:dyDescent="0.3">
      <c r="A147">
        <f>[3]Labels!A142</f>
        <v>0</v>
      </c>
      <c r="B147">
        <f>[3]Labels!B142</f>
        <v>0</v>
      </c>
      <c r="C147">
        <f>[3]Labels!C142</f>
        <v>0</v>
      </c>
      <c r="D147">
        <f>[3]Labels!D142</f>
        <v>0</v>
      </c>
      <c r="E147">
        <f>[3]Labels!E142</f>
        <v>0</v>
      </c>
      <c r="F147">
        <f>[3]Labels!F142</f>
        <v>0</v>
      </c>
    </row>
    <row r="148" spans="1:6" x14ac:dyDescent="0.3">
      <c r="A148">
        <f>[3]Labels!A143</f>
        <v>0</v>
      </c>
      <c r="B148">
        <f>[3]Labels!B143</f>
        <v>0</v>
      </c>
      <c r="C148">
        <f>[3]Labels!C143</f>
        <v>0</v>
      </c>
      <c r="D148">
        <f>[3]Labels!D143</f>
        <v>0</v>
      </c>
      <c r="E148">
        <f>[3]Labels!E143</f>
        <v>0</v>
      </c>
      <c r="F148">
        <f>[3]Labels!F143</f>
        <v>0</v>
      </c>
    </row>
    <row r="149" spans="1:6" x14ac:dyDescent="0.3">
      <c r="A149">
        <f>[3]Labels!A144</f>
        <v>0</v>
      </c>
      <c r="B149">
        <f>[3]Labels!B144</f>
        <v>0</v>
      </c>
      <c r="C149">
        <f>[3]Labels!C144</f>
        <v>0</v>
      </c>
      <c r="D149">
        <f>[3]Labels!D144</f>
        <v>0</v>
      </c>
      <c r="E149">
        <f>[3]Labels!E144</f>
        <v>0</v>
      </c>
      <c r="F149">
        <f>[3]Labels!F144</f>
        <v>0</v>
      </c>
    </row>
    <row r="150" spans="1:6" x14ac:dyDescent="0.3">
      <c r="A150">
        <f>[3]Labels!A145</f>
        <v>0</v>
      </c>
      <c r="B150">
        <f>[3]Labels!B145</f>
        <v>0</v>
      </c>
      <c r="C150">
        <f>[3]Labels!C145</f>
        <v>0</v>
      </c>
      <c r="D150">
        <f>[3]Labels!D145</f>
        <v>0</v>
      </c>
      <c r="E150">
        <f>[3]Labels!E145</f>
        <v>0</v>
      </c>
      <c r="F150">
        <f>[3]Labels!F145</f>
        <v>0</v>
      </c>
    </row>
    <row r="151" spans="1:6" x14ac:dyDescent="0.3">
      <c r="A151">
        <f>[3]Labels!A146</f>
        <v>0</v>
      </c>
      <c r="B151">
        <f>[3]Labels!B146</f>
        <v>0</v>
      </c>
      <c r="C151">
        <f>[3]Labels!C146</f>
        <v>0</v>
      </c>
      <c r="D151">
        <f>[3]Labels!D146</f>
        <v>0</v>
      </c>
      <c r="E151">
        <f>[3]Labels!E146</f>
        <v>0</v>
      </c>
      <c r="F151">
        <f>[3]Labels!F146</f>
        <v>0</v>
      </c>
    </row>
    <row r="152" spans="1:6" x14ac:dyDescent="0.3">
      <c r="A152">
        <f>[3]Labels!A147</f>
        <v>0</v>
      </c>
      <c r="B152">
        <f>[3]Labels!B147</f>
        <v>0</v>
      </c>
      <c r="C152">
        <f>[3]Labels!C147</f>
        <v>0</v>
      </c>
      <c r="D152">
        <f>[3]Labels!D147</f>
        <v>0</v>
      </c>
      <c r="E152">
        <f>[3]Labels!E147</f>
        <v>0</v>
      </c>
      <c r="F152">
        <f>[3]Labels!F147</f>
        <v>0</v>
      </c>
    </row>
    <row r="153" spans="1:6" x14ac:dyDescent="0.3">
      <c r="A153">
        <f>[3]Labels!A148</f>
        <v>0</v>
      </c>
      <c r="B153">
        <f>[3]Labels!B148</f>
        <v>0</v>
      </c>
      <c r="C153">
        <f>[3]Labels!C148</f>
        <v>0</v>
      </c>
      <c r="D153">
        <f>[3]Labels!D148</f>
        <v>0</v>
      </c>
      <c r="E153">
        <f>[3]Labels!E148</f>
        <v>0</v>
      </c>
      <c r="F153">
        <f>[3]Labels!F148</f>
        <v>0</v>
      </c>
    </row>
    <row r="154" spans="1:6" x14ac:dyDescent="0.3">
      <c r="A154">
        <f>[3]Labels!A149</f>
        <v>0</v>
      </c>
      <c r="B154">
        <f>[3]Labels!B149</f>
        <v>0</v>
      </c>
      <c r="C154">
        <f>[3]Labels!C149</f>
        <v>0</v>
      </c>
      <c r="D154">
        <f>[3]Labels!D149</f>
        <v>0</v>
      </c>
      <c r="E154">
        <f>[3]Labels!E149</f>
        <v>0</v>
      </c>
      <c r="F154">
        <f>[3]Labels!F149</f>
        <v>0</v>
      </c>
    </row>
    <row r="155" spans="1:6" x14ac:dyDescent="0.3">
      <c r="A155">
        <f>[3]Labels!A150</f>
        <v>0</v>
      </c>
      <c r="B155">
        <f>[3]Labels!B150</f>
        <v>0</v>
      </c>
      <c r="C155">
        <f>[3]Labels!C150</f>
        <v>0</v>
      </c>
      <c r="D155">
        <f>[3]Labels!D150</f>
        <v>0</v>
      </c>
      <c r="E155">
        <f>[3]Labels!E150</f>
        <v>0</v>
      </c>
      <c r="F155">
        <f>[3]Labels!F150</f>
        <v>0</v>
      </c>
    </row>
    <row r="156" spans="1:6" x14ac:dyDescent="0.3">
      <c r="A156">
        <f>[3]Labels!A151</f>
        <v>0</v>
      </c>
      <c r="B156">
        <f>[3]Labels!B151</f>
        <v>0</v>
      </c>
      <c r="C156">
        <f>[3]Labels!C151</f>
        <v>0</v>
      </c>
      <c r="D156">
        <f>[3]Labels!D151</f>
        <v>0</v>
      </c>
      <c r="E156">
        <f>[3]Labels!E151</f>
        <v>0</v>
      </c>
      <c r="F156">
        <f>[3]Labels!F151</f>
        <v>0</v>
      </c>
    </row>
    <row r="157" spans="1:6" x14ac:dyDescent="0.3">
      <c r="A157">
        <f>[3]Labels!A152</f>
        <v>0</v>
      </c>
      <c r="B157">
        <f>[3]Labels!B152</f>
        <v>0</v>
      </c>
      <c r="C157">
        <f>[3]Labels!C152</f>
        <v>0</v>
      </c>
      <c r="D157">
        <f>[3]Labels!D152</f>
        <v>0</v>
      </c>
      <c r="E157">
        <f>[3]Labels!E152</f>
        <v>0</v>
      </c>
      <c r="F157">
        <f>[3]Labels!F152</f>
        <v>0</v>
      </c>
    </row>
    <row r="158" spans="1:6" x14ac:dyDescent="0.3">
      <c r="A158">
        <f>[3]Labels!A153</f>
        <v>0</v>
      </c>
      <c r="B158">
        <f>[3]Labels!B153</f>
        <v>0</v>
      </c>
      <c r="C158">
        <f>[3]Labels!C153</f>
        <v>0</v>
      </c>
      <c r="D158">
        <f>[3]Labels!D153</f>
        <v>0</v>
      </c>
      <c r="E158">
        <f>[3]Labels!E153</f>
        <v>0</v>
      </c>
      <c r="F158">
        <f>[3]Labels!F153</f>
        <v>0</v>
      </c>
    </row>
    <row r="159" spans="1:6" x14ac:dyDescent="0.3">
      <c r="A159">
        <f>[3]Labels!A154</f>
        <v>0</v>
      </c>
      <c r="B159">
        <f>[3]Labels!B154</f>
        <v>0</v>
      </c>
      <c r="C159">
        <f>[3]Labels!C154</f>
        <v>0</v>
      </c>
      <c r="D159">
        <f>[3]Labels!D154</f>
        <v>0</v>
      </c>
      <c r="E159">
        <f>[3]Labels!E154</f>
        <v>0</v>
      </c>
      <c r="F159">
        <f>[3]Labels!F154</f>
        <v>0</v>
      </c>
    </row>
    <row r="160" spans="1:6" x14ac:dyDescent="0.3">
      <c r="A160">
        <f>[3]Labels!A155</f>
        <v>0</v>
      </c>
      <c r="B160">
        <f>[3]Labels!B155</f>
        <v>0</v>
      </c>
      <c r="C160">
        <f>[3]Labels!C155</f>
        <v>0</v>
      </c>
      <c r="D160">
        <f>[3]Labels!D155</f>
        <v>0</v>
      </c>
      <c r="E160">
        <f>[3]Labels!E155</f>
        <v>0</v>
      </c>
      <c r="F160">
        <f>[3]Labels!F155</f>
        <v>0</v>
      </c>
    </row>
    <row r="161" spans="1:6" x14ac:dyDescent="0.3">
      <c r="A161">
        <f>[3]Labels!A156</f>
        <v>0</v>
      </c>
      <c r="B161">
        <f>[3]Labels!B156</f>
        <v>0</v>
      </c>
      <c r="C161">
        <f>[3]Labels!C156</f>
        <v>0</v>
      </c>
      <c r="D161">
        <f>[3]Labels!D156</f>
        <v>0</v>
      </c>
      <c r="E161">
        <f>[3]Labels!E156</f>
        <v>0</v>
      </c>
      <c r="F161">
        <f>[3]Labels!F156</f>
        <v>0</v>
      </c>
    </row>
    <row r="162" spans="1:6" x14ac:dyDescent="0.3">
      <c r="A162">
        <f>[3]Labels!A157</f>
        <v>0</v>
      </c>
      <c r="B162">
        <f>[3]Labels!B157</f>
        <v>0</v>
      </c>
      <c r="C162">
        <f>[3]Labels!C157</f>
        <v>0</v>
      </c>
      <c r="D162">
        <f>[3]Labels!D157</f>
        <v>0</v>
      </c>
      <c r="E162">
        <f>[3]Labels!E157</f>
        <v>0</v>
      </c>
      <c r="F162">
        <f>[3]Labels!F157</f>
        <v>0</v>
      </c>
    </row>
    <row r="163" spans="1:6" x14ac:dyDescent="0.3">
      <c r="A163">
        <f>[3]Labels!A158</f>
        <v>0</v>
      </c>
      <c r="B163">
        <f>[3]Labels!B158</f>
        <v>0</v>
      </c>
      <c r="C163">
        <f>[3]Labels!C158</f>
        <v>0</v>
      </c>
      <c r="D163">
        <f>[3]Labels!D158</f>
        <v>0</v>
      </c>
      <c r="E163">
        <f>[3]Labels!E158</f>
        <v>0</v>
      </c>
      <c r="F163">
        <f>[3]Labels!F158</f>
        <v>0</v>
      </c>
    </row>
    <row r="164" spans="1:6" x14ac:dyDescent="0.3">
      <c r="A164">
        <f>[3]Labels!A159</f>
        <v>0</v>
      </c>
      <c r="B164">
        <f>[3]Labels!B159</f>
        <v>0</v>
      </c>
      <c r="C164">
        <f>[3]Labels!C159</f>
        <v>0</v>
      </c>
      <c r="D164">
        <f>[3]Labels!D159</f>
        <v>0</v>
      </c>
      <c r="E164">
        <f>[3]Labels!E159</f>
        <v>0</v>
      </c>
      <c r="F164">
        <f>[3]Labels!F159</f>
        <v>0</v>
      </c>
    </row>
    <row r="165" spans="1:6" x14ac:dyDescent="0.3">
      <c r="A165">
        <f>[3]Labels!A160</f>
        <v>0</v>
      </c>
      <c r="B165">
        <f>[3]Labels!B160</f>
        <v>0</v>
      </c>
      <c r="C165">
        <f>[3]Labels!C160</f>
        <v>0</v>
      </c>
      <c r="D165">
        <f>[3]Labels!D160</f>
        <v>0</v>
      </c>
      <c r="E165">
        <f>[3]Labels!E160</f>
        <v>0</v>
      </c>
      <c r="F165">
        <f>[3]Labels!F160</f>
        <v>0</v>
      </c>
    </row>
    <row r="166" spans="1:6" x14ac:dyDescent="0.3">
      <c r="A166">
        <f>[3]Labels!A161</f>
        <v>0</v>
      </c>
      <c r="B166">
        <f>[3]Labels!B161</f>
        <v>0</v>
      </c>
      <c r="C166">
        <f>[3]Labels!C161</f>
        <v>0</v>
      </c>
      <c r="D166">
        <f>[3]Labels!D161</f>
        <v>0</v>
      </c>
      <c r="E166">
        <f>[3]Labels!E161</f>
        <v>0</v>
      </c>
      <c r="F166">
        <f>[3]Labels!F161</f>
        <v>0</v>
      </c>
    </row>
    <row r="167" spans="1:6" x14ac:dyDescent="0.3">
      <c r="A167">
        <f>[3]Labels!A162</f>
        <v>0</v>
      </c>
      <c r="B167">
        <f>[3]Labels!B162</f>
        <v>0</v>
      </c>
      <c r="C167">
        <f>[3]Labels!C162</f>
        <v>0</v>
      </c>
      <c r="D167">
        <f>[3]Labels!D162</f>
        <v>0</v>
      </c>
      <c r="E167">
        <f>[3]Labels!E162</f>
        <v>0</v>
      </c>
      <c r="F167">
        <f>[3]Labels!F162</f>
        <v>0</v>
      </c>
    </row>
    <row r="168" spans="1:6" x14ac:dyDescent="0.3">
      <c r="A168">
        <f>[3]Labels!A163</f>
        <v>0</v>
      </c>
      <c r="B168">
        <f>[3]Labels!B163</f>
        <v>0</v>
      </c>
      <c r="C168">
        <f>[3]Labels!C163</f>
        <v>0</v>
      </c>
      <c r="D168">
        <f>[3]Labels!D163</f>
        <v>0</v>
      </c>
      <c r="E168">
        <f>[3]Labels!E163</f>
        <v>0</v>
      </c>
      <c r="F168">
        <f>[3]Labels!F163</f>
        <v>0</v>
      </c>
    </row>
    <row r="169" spans="1:6" x14ac:dyDescent="0.3">
      <c r="A169">
        <f>[3]Labels!A164</f>
        <v>0</v>
      </c>
      <c r="B169">
        <f>[3]Labels!B164</f>
        <v>0</v>
      </c>
      <c r="C169">
        <f>[3]Labels!C164</f>
        <v>0</v>
      </c>
      <c r="D169">
        <f>[3]Labels!D164</f>
        <v>0</v>
      </c>
      <c r="E169">
        <f>[3]Labels!E164</f>
        <v>0</v>
      </c>
      <c r="F169">
        <f>[3]Labels!F164</f>
        <v>0</v>
      </c>
    </row>
    <row r="170" spans="1:6" x14ac:dyDescent="0.3">
      <c r="A170">
        <f>[3]Labels!A165</f>
        <v>0</v>
      </c>
      <c r="B170">
        <f>[3]Labels!B165</f>
        <v>0</v>
      </c>
      <c r="C170">
        <f>[3]Labels!C165</f>
        <v>0</v>
      </c>
      <c r="D170">
        <f>[3]Labels!D165</f>
        <v>0</v>
      </c>
      <c r="E170">
        <f>[3]Labels!E165</f>
        <v>0</v>
      </c>
      <c r="F170">
        <f>[3]Labels!F165</f>
        <v>0</v>
      </c>
    </row>
    <row r="171" spans="1:6" x14ac:dyDescent="0.3">
      <c r="A171">
        <f>[3]Labels!A166</f>
        <v>0</v>
      </c>
      <c r="B171">
        <f>[3]Labels!B166</f>
        <v>0</v>
      </c>
      <c r="C171">
        <f>[3]Labels!C166</f>
        <v>0</v>
      </c>
      <c r="D171">
        <f>[3]Labels!D166</f>
        <v>0</v>
      </c>
      <c r="E171">
        <f>[3]Labels!E166</f>
        <v>0</v>
      </c>
      <c r="F171">
        <f>[3]Labels!F166</f>
        <v>0</v>
      </c>
    </row>
    <row r="172" spans="1:6" x14ac:dyDescent="0.3">
      <c r="A172">
        <f>[3]Labels!A167</f>
        <v>0</v>
      </c>
      <c r="B172">
        <f>[3]Labels!B167</f>
        <v>0</v>
      </c>
      <c r="C172">
        <f>[3]Labels!C167</f>
        <v>0</v>
      </c>
      <c r="D172">
        <f>[3]Labels!D167</f>
        <v>0</v>
      </c>
      <c r="E172">
        <f>[3]Labels!E167</f>
        <v>0</v>
      </c>
      <c r="F172">
        <f>[3]Labels!F167</f>
        <v>0</v>
      </c>
    </row>
    <row r="173" spans="1:6" x14ac:dyDescent="0.3">
      <c r="A173">
        <f>[3]Labels!A168</f>
        <v>0</v>
      </c>
      <c r="B173">
        <f>[3]Labels!B168</f>
        <v>0</v>
      </c>
      <c r="C173">
        <f>[3]Labels!C168</f>
        <v>0</v>
      </c>
      <c r="D173">
        <f>[3]Labels!D168</f>
        <v>0</v>
      </c>
      <c r="E173">
        <f>[3]Labels!E168</f>
        <v>0</v>
      </c>
      <c r="F173">
        <f>[3]Labels!F168</f>
        <v>0</v>
      </c>
    </row>
    <row r="174" spans="1:6" x14ac:dyDescent="0.3">
      <c r="A174">
        <f>[3]Labels!A169</f>
        <v>0</v>
      </c>
      <c r="B174">
        <f>[3]Labels!B169</f>
        <v>0</v>
      </c>
      <c r="C174">
        <f>[3]Labels!C169</f>
        <v>0</v>
      </c>
      <c r="D174">
        <f>[3]Labels!D169</f>
        <v>0</v>
      </c>
      <c r="E174">
        <f>[3]Labels!E169</f>
        <v>0</v>
      </c>
      <c r="F174">
        <f>[3]Labels!F169</f>
        <v>0</v>
      </c>
    </row>
    <row r="175" spans="1:6" x14ac:dyDescent="0.3">
      <c r="A175">
        <f>[3]Labels!A170</f>
        <v>0</v>
      </c>
      <c r="B175">
        <f>[3]Labels!B170</f>
        <v>0</v>
      </c>
      <c r="C175">
        <f>[3]Labels!C170</f>
        <v>0</v>
      </c>
      <c r="D175">
        <f>[3]Labels!D170</f>
        <v>0</v>
      </c>
      <c r="E175">
        <f>[3]Labels!E170</f>
        <v>0</v>
      </c>
      <c r="F175">
        <f>[3]Labels!F170</f>
        <v>0</v>
      </c>
    </row>
    <row r="176" spans="1:6" x14ac:dyDescent="0.3">
      <c r="A176">
        <f>[3]Labels!A171</f>
        <v>0</v>
      </c>
      <c r="B176">
        <f>[3]Labels!B171</f>
        <v>0</v>
      </c>
      <c r="C176">
        <f>[3]Labels!C171</f>
        <v>0</v>
      </c>
      <c r="D176">
        <f>[3]Labels!D171</f>
        <v>0</v>
      </c>
      <c r="E176">
        <f>[3]Labels!E171</f>
        <v>0</v>
      </c>
      <c r="F176">
        <f>[3]Labels!F171</f>
        <v>0</v>
      </c>
    </row>
    <row r="177" spans="1:6" x14ac:dyDescent="0.3">
      <c r="A177">
        <f>[3]Labels!A172</f>
        <v>0</v>
      </c>
      <c r="B177">
        <f>[3]Labels!B172</f>
        <v>0</v>
      </c>
      <c r="C177">
        <f>[3]Labels!C172</f>
        <v>0</v>
      </c>
      <c r="D177">
        <f>[3]Labels!D172</f>
        <v>0</v>
      </c>
      <c r="E177">
        <f>[3]Labels!E172</f>
        <v>0</v>
      </c>
      <c r="F177">
        <f>[3]Labels!F172</f>
        <v>0</v>
      </c>
    </row>
    <row r="178" spans="1:6" x14ac:dyDescent="0.3">
      <c r="A178">
        <f>[3]Labels!A173</f>
        <v>0</v>
      </c>
      <c r="B178">
        <f>[3]Labels!B173</f>
        <v>0</v>
      </c>
      <c r="C178">
        <f>[3]Labels!C173</f>
        <v>0</v>
      </c>
      <c r="D178">
        <f>[3]Labels!D173</f>
        <v>0</v>
      </c>
      <c r="E178">
        <f>[3]Labels!E173</f>
        <v>0</v>
      </c>
      <c r="F178">
        <f>[3]Labels!F173</f>
        <v>0</v>
      </c>
    </row>
    <row r="179" spans="1:6" x14ac:dyDescent="0.3">
      <c r="A179">
        <f>[3]Labels!A174</f>
        <v>0</v>
      </c>
      <c r="B179">
        <f>[3]Labels!B174</f>
        <v>0</v>
      </c>
      <c r="C179">
        <f>[3]Labels!C174</f>
        <v>0</v>
      </c>
      <c r="D179">
        <f>[3]Labels!D174</f>
        <v>0</v>
      </c>
      <c r="E179">
        <f>[3]Labels!E174</f>
        <v>0</v>
      </c>
      <c r="F179">
        <f>[3]Labels!F174</f>
        <v>0</v>
      </c>
    </row>
    <row r="180" spans="1:6" x14ac:dyDescent="0.3">
      <c r="A180">
        <f>[3]Labels!A175</f>
        <v>0</v>
      </c>
      <c r="B180">
        <f>[3]Labels!B175</f>
        <v>0</v>
      </c>
      <c r="C180">
        <f>[3]Labels!C175</f>
        <v>0</v>
      </c>
      <c r="D180">
        <f>[3]Labels!D175</f>
        <v>0</v>
      </c>
      <c r="E180">
        <f>[3]Labels!E175</f>
        <v>0</v>
      </c>
      <c r="F180">
        <f>[3]Labels!F175</f>
        <v>0</v>
      </c>
    </row>
    <row r="181" spans="1:6" x14ac:dyDescent="0.3">
      <c r="A181">
        <f>[3]Labels!A176</f>
        <v>0</v>
      </c>
      <c r="B181">
        <f>[3]Labels!B176</f>
        <v>0</v>
      </c>
      <c r="C181">
        <f>[3]Labels!C176</f>
        <v>0</v>
      </c>
      <c r="D181">
        <f>[3]Labels!D176</f>
        <v>0</v>
      </c>
      <c r="E181">
        <f>[3]Labels!E176</f>
        <v>0</v>
      </c>
      <c r="F181">
        <f>[3]Labels!F176</f>
        <v>0</v>
      </c>
    </row>
    <row r="182" spans="1:6" x14ac:dyDescent="0.3">
      <c r="A182">
        <f>[3]Labels!A177</f>
        <v>0</v>
      </c>
      <c r="B182">
        <f>[3]Labels!B177</f>
        <v>0</v>
      </c>
      <c r="C182">
        <f>[3]Labels!C177</f>
        <v>0</v>
      </c>
      <c r="D182">
        <f>[3]Labels!D177</f>
        <v>0</v>
      </c>
      <c r="E182">
        <f>[3]Labels!E177</f>
        <v>0</v>
      </c>
      <c r="F182">
        <f>[3]Labels!F177</f>
        <v>0</v>
      </c>
    </row>
    <row r="183" spans="1:6" x14ac:dyDescent="0.3">
      <c r="A183">
        <f>[3]Labels!A178</f>
        <v>0</v>
      </c>
      <c r="B183">
        <f>[3]Labels!B178</f>
        <v>0</v>
      </c>
      <c r="C183">
        <f>[3]Labels!C178</f>
        <v>0</v>
      </c>
      <c r="D183">
        <f>[3]Labels!D178</f>
        <v>0</v>
      </c>
      <c r="E183">
        <f>[3]Labels!E178</f>
        <v>0</v>
      </c>
      <c r="F183">
        <f>[3]Labels!F178</f>
        <v>0</v>
      </c>
    </row>
    <row r="184" spans="1:6" x14ac:dyDescent="0.3">
      <c r="A184">
        <f>[3]Labels!A179</f>
        <v>0</v>
      </c>
      <c r="B184">
        <f>[3]Labels!B179</f>
        <v>0</v>
      </c>
      <c r="C184">
        <f>[3]Labels!C179</f>
        <v>0</v>
      </c>
      <c r="D184">
        <f>[3]Labels!D179</f>
        <v>0</v>
      </c>
      <c r="E184">
        <f>[3]Labels!E179</f>
        <v>0</v>
      </c>
      <c r="F184">
        <f>[3]Labels!F179</f>
        <v>0</v>
      </c>
    </row>
    <row r="185" spans="1:6" x14ac:dyDescent="0.3">
      <c r="A185">
        <f>[3]Labels!A180</f>
        <v>0</v>
      </c>
      <c r="B185">
        <f>[3]Labels!B180</f>
        <v>0</v>
      </c>
      <c r="C185">
        <f>[3]Labels!C180</f>
        <v>0</v>
      </c>
      <c r="D185">
        <f>[3]Labels!D180</f>
        <v>0</v>
      </c>
      <c r="E185">
        <f>[3]Labels!E180</f>
        <v>0</v>
      </c>
      <c r="F185">
        <f>[3]Labels!F180</f>
        <v>0</v>
      </c>
    </row>
    <row r="186" spans="1:6" x14ac:dyDescent="0.3">
      <c r="A186">
        <f>[3]Labels!A181</f>
        <v>0</v>
      </c>
      <c r="B186">
        <f>[3]Labels!B181</f>
        <v>0</v>
      </c>
      <c r="C186">
        <f>[3]Labels!C181</f>
        <v>0</v>
      </c>
      <c r="D186">
        <f>[3]Labels!D181</f>
        <v>0</v>
      </c>
      <c r="E186">
        <f>[3]Labels!E181</f>
        <v>0</v>
      </c>
      <c r="F186">
        <f>[3]Labels!F181</f>
        <v>0</v>
      </c>
    </row>
    <row r="187" spans="1:6" x14ac:dyDescent="0.3">
      <c r="A187">
        <f>[3]Labels!A182</f>
        <v>0</v>
      </c>
      <c r="B187">
        <f>[3]Labels!B182</f>
        <v>0</v>
      </c>
      <c r="C187">
        <f>[3]Labels!C182</f>
        <v>0</v>
      </c>
      <c r="D187">
        <f>[3]Labels!D182</f>
        <v>0</v>
      </c>
      <c r="E187">
        <f>[3]Labels!E182</f>
        <v>0</v>
      </c>
      <c r="F187">
        <f>[3]Labels!F182</f>
        <v>0</v>
      </c>
    </row>
    <row r="188" spans="1:6" x14ac:dyDescent="0.3">
      <c r="A188">
        <f>[3]Labels!A183</f>
        <v>0</v>
      </c>
      <c r="B188">
        <f>[3]Labels!B183</f>
        <v>0</v>
      </c>
      <c r="C188">
        <f>[3]Labels!C183</f>
        <v>0</v>
      </c>
      <c r="D188">
        <f>[3]Labels!D183</f>
        <v>0</v>
      </c>
      <c r="E188">
        <f>[3]Labels!E183</f>
        <v>0</v>
      </c>
      <c r="F188">
        <f>[3]Labels!F183</f>
        <v>0</v>
      </c>
    </row>
    <row r="189" spans="1:6" x14ac:dyDescent="0.3">
      <c r="A189">
        <f>[3]Labels!A184</f>
        <v>0</v>
      </c>
      <c r="B189">
        <f>[3]Labels!B184</f>
        <v>0</v>
      </c>
      <c r="C189">
        <f>[3]Labels!C184</f>
        <v>0</v>
      </c>
      <c r="D189">
        <f>[3]Labels!D184</f>
        <v>0</v>
      </c>
      <c r="E189">
        <f>[3]Labels!E184</f>
        <v>0</v>
      </c>
      <c r="F189">
        <f>[3]Labels!F184</f>
        <v>0</v>
      </c>
    </row>
    <row r="190" spans="1:6" x14ac:dyDescent="0.3">
      <c r="A190">
        <f>[3]Labels!A185</f>
        <v>0</v>
      </c>
      <c r="B190">
        <f>[3]Labels!B185</f>
        <v>0</v>
      </c>
      <c r="C190">
        <f>[3]Labels!C185</f>
        <v>0</v>
      </c>
      <c r="D190">
        <f>[3]Labels!D185</f>
        <v>0</v>
      </c>
      <c r="E190">
        <f>[3]Labels!E185</f>
        <v>0</v>
      </c>
      <c r="F190">
        <f>[3]Labels!F185</f>
        <v>0</v>
      </c>
    </row>
    <row r="191" spans="1:6" x14ac:dyDescent="0.3">
      <c r="A191">
        <f>[3]Labels!A186</f>
        <v>0</v>
      </c>
      <c r="B191">
        <f>[3]Labels!B186</f>
        <v>0</v>
      </c>
      <c r="C191">
        <f>[3]Labels!C186</f>
        <v>0</v>
      </c>
      <c r="D191">
        <f>[3]Labels!D186</f>
        <v>0</v>
      </c>
      <c r="E191">
        <f>[3]Labels!E186</f>
        <v>0</v>
      </c>
      <c r="F191">
        <f>[3]Labels!F186</f>
        <v>0</v>
      </c>
    </row>
    <row r="192" spans="1:6" x14ac:dyDescent="0.3">
      <c r="A192">
        <f>[3]Labels!A187</f>
        <v>0</v>
      </c>
      <c r="B192">
        <f>[3]Labels!B187</f>
        <v>0</v>
      </c>
      <c r="C192">
        <f>[3]Labels!C187</f>
        <v>0</v>
      </c>
      <c r="D192">
        <f>[3]Labels!D187</f>
        <v>0</v>
      </c>
      <c r="E192">
        <f>[3]Labels!E187</f>
        <v>0</v>
      </c>
      <c r="F192">
        <f>[3]Labels!F187</f>
        <v>0</v>
      </c>
    </row>
    <row r="193" spans="1:6" x14ac:dyDescent="0.3">
      <c r="A193">
        <f>[3]Labels!A188</f>
        <v>0</v>
      </c>
      <c r="B193">
        <f>[3]Labels!B188</f>
        <v>0</v>
      </c>
      <c r="C193">
        <f>[3]Labels!C188</f>
        <v>0</v>
      </c>
      <c r="D193">
        <f>[3]Labels!D188</f>
        <v>0</v>
      </c>
      <c r="E193">
        <f>[3]Labels!E188</f>
        <v>0</v>
      </c>
      <c r="F193">
        <f>[3]Labels!F188</f>
        <v>0</v>
      </c>
    </row>
    <row r="194" spans="1:6" x14ac:dyDescent="0.3">
      <c r="A194">
        <f>[3]Labels!A189</f>
        <v>0</v>
      </c>
      <c r="B194">
        <f>[3]Labels!B189</f>
        <v>0</v>
      </c>
      <c r="C194">
        <f>[3]Labels!C189</f>
        <v>0</v>
      </c>
      <c r="D194">
        <f>[3]Labels!D189</f>
        <v>0</v>
      </c>
      <c r="E194">
        <f>[3]Labels!E189</f>
        <v>0</v>
      </c>
      <c r="F194">
        <f>[3]Labels!F189</f>
        <v>0</v>
      </c>
    </row>
    <row r="195" spans="1:6" x14ac:dyDescent="0.3">
      <c r="A195">
        <f>[3]Labels!A190</f>
        <v>0</v>
      </c>
      <c r="B195">
        <f>[3]Labels!B190</f>
        <v>0</v>
      </c>
      <c r="C195">
        <f>[3]Labels!C190</f>
        <v>0</v>
      </c>
      <c r="D195">
        <f>[3]Labels!D190</f>
        <v>0</v>
      </c>
      <c r="E195">
        <f>[3]Labels!E190</f>
        <v>0</v>
      </c>
      <c r="F195">
        <f>[3]Labels!F190</f>
        <v>0</v>
      </c>
    </row>
    <row r="196" spans="1:6" x14ac:dyDescent="0.3">
      <c r="A196">
        <f>[3]Labels!A191</f>
        <v>0</v>
      </c>
      <c r="B196">
        <f>[3]Labels!B191</f>
        <v>0</v>
      </c>
      <c r="C196">
        <f>[3]Labels!C191</f>
        <v>0</v>
      </c>
      <c r="D196">
        <f>[3]Labels!D191</f>
        <v>0</v>
      </c>
      <c r="E196">
        <f>[3]Labels!E191</f>
        <v>0</v>
      </c>
      <c r="F196">
        <f>[3]Labels!F191</f>
        <v>0</v>
      </c>
    </row>
    <row r="197" spans="1:6" x14ac:dyDescent="0.3">
      <c r="A197">
        <f>[3]Labels!A192</f>
        <v>0</v>
      </c>
      <c r="B197">
        <f>[3]Labels!B192</f>
        <v>0</v>
      </c>
      <c r="C197">
        <f>[3]Labels!C192</f>
        <v>0</v>
      </c>
      <c r="D197">
        <f>[3]Labels!D192</f>
        <v>0</v>
      </c>
      <c r="E197">
        <f>[3]Labels!E192</f>
        <v>0</v>
      </c>
      <c r="F197">
        <f>[3]Labels!F192</f>
        <v>0</v>
      </c>
    </row>
    <row r="198" spans="1:6" x14ac:dyDescent="0.3">
      <c r="A198">
        <f>[3]Labels!A193</f>
        <v>0</v>
      </c>
      <c r="B198">
        <f>[3]Labels!B193</f>
        <v>0</v>
      </c>
      <c r="C198">
        <f>[3]Labels!C193</f>
        <v>0</v>
      </c>
      <c r="D198">
        <f>[3]Labels!D193</f>
        <v>0</v>
      </c>
      <c r="E198">
        <f>[3]Labels!E193</f>
        <v>0</v>
      </c>
      <c r="F198">
        <f>[3]Labels!F193</f>
        <v>0</v>
      </c>
    </row>
    <row r="199" spans="1:6" x14ac:dyDescent="0.3">
      <c r="A199">
        <f>[3]Labels!A194</f>
        <v>0</v>
      </c>
      <c r="B199">
        <f>[3]Labels!B194</f>
        <v>0</v>
      </c>
      <c r="C199">
        <f>[3]Labels!C194</f>
        <v>0</v>
      </c>
      <c r="D199">
        <f>[3]Labels!D194</f>
        <v>0</v>
      </c>
      <c r="E199">
        <f>[3]Labels!E194</f>
        <v>0</v>
      </c>
      <c r="F199">
        <f>[3]Labels!F194</f>
        <v>0</v>
      </c>
    </row>
    <row r="200" spans="1:6" x14ac:dyDescent="0.3">
      <c r="A200">
        <f>[3]Labels!A195</f>
        <v>0</v>
      </c>
      <c r="B200">
        <f>[3]Labels!B195</f>
        <v>0</v>
      </c>
      <c r="C200">
        <f>[3]Labels!C195</f>
        <v>0</v>
      </c>
      <c r="D200">
        <f>[3]Labels!D195</f>
        <v>0</v>
      </c>
      <c r="E200">
        <f>[3]Labels!E195</f>
        <v>0</v>
      </c>
      <c r="F200">
        <f>[3]Labels!F195</f>
        <v>0</v>
      </c>
    </row>
    <row r="201" spans="1:6" x14ac:dyDescent="0.3">
      <c r="A201">
        <f>[3]Labels!A196</f>
        <v>0</v>
      </c>
      <c r="B201">
        <f>[3]Labels!B196</f>
        <v>0</v>
      </c>
      <c r="C201">
        <f>[3]Labels!C196</f>
        <v>0</v>
      </c>
      <c r="D201">
        <f>[3]Labels!D196</f>
        <v>0</v>
      </c>
      <c r="E201">
        <f>[3]Labels!E196</f>
        <v>0</v>
      </c>
      <c r="F201">
        <f>[3]Labels!F196</f>
        <v>0</v>
      </c>
    </row>
    <row r="202" spans="1:6" x14ac:dyDescent="0.3">
      <c r="A202">
        <f>[3]Labels!A197</f>
        <v>0</v>
      </c>
      <c r="B202">
        <f>[3]Labels!B197</f>
        <v>0</v>
      </c>
      <c r="C202">
        <f>[3]Labels!C197</f>
        <v>0</v>
      </c>
      <c r="D202">
        <f>[3]Labels!D197</f>
        <v>0</v>
      </c>
      <c r="E202">
        <f>[3]Labels!E197</f>
        <v>0</v>
      </c>
      <c r="F202">
        <f>[3]Labels!F197</f>
        <v>0</v>
      </c>
    </row>
    <row r="203" spans="1:6" x14ac:dyDescent="0.3">
      <c r="A203">
        <f>[3]Labels!A198</f>
        <v>0</v>
      </c>
      <c r="B203">
        <f>[3]Labels!B198</f>
        <v>0</v>
      </c>
      <c r="C203">
        <f>[3]Labels!C198</f>
        <v>0</v>
      </c>
      <c r="D203">
        <f>[3]Labels!D198</f>
        <v>0</v>
      </c>
      <c r="E203">
        <f>[3]Labels!E198</f>
        <v>0</v>
      </c>
      <c r="F203">
        <f>[3]Labels!F198</f>
        <v>0</v>
      </c>
    </row>
    <row r="204" spans="1:6" x14ac:dyDescent="0.3">
      <c r="A204">
        <f>[3]Labels!A199</f>
        <v>0</v>
      </c>
      <c r="B204">
        <f>[3]Labels!B199</f>
        <v>0</v>
      </c>
      <c r="C204">
        <f>[3]Labels!C199</f>
        <v>0</v>
      </c>
      <c r="D204">
        <f>[3]Labels!D199</f>
        <v>0</v>
      </c>
      <c r="E204">
        <f>[3]Labels!E199</f>
        <v>0</v>
      </c>
      <c r="F204">
        <f>[3]Labels!F199</f>
        <v>0</v>
      </c>
    </row>
    <row r="205" spans="1:6" x14ac:dyDescent="0.3">
      <c r="A205">
        <f>[3]Labels!A200</f>
        <v>0</v>
      </c>
      <c r="B205">
        <f>[3]Labels!B200</f>
        <v>0</v>
      </c>
      <c r="C205">
        <f>[3]Labels!C200</f>
        <v>0</v>
      </c>
      <c r="D205">
        <f>[3]Labels!D200</f>
        <v>0</v>
      </c>
      <c r="E205">
        <f>[3]Labels!E200</f>
        <v>0</v>
      </c>
      <c r="F205">
        <f>[3]Labels!F200</f>
        <v>0</v>
      </c>
    </row>
    <row r="206" spans="1:6" x14ac:dyDescent="0.3">
      <c r="A206">
        <f>[3]Labels!A201</f>
        <v>0</v>
      </c>
      <c r="B206">
        <f>[3]Labels!B201</f>
        <v>0</v>
      </c>
      <c r="C206">
        <f>[3]Labels!C201</f>
        <v>0</v>
      </c>
      <c r="D206">
        <f>[3]Labels!D201</f>
        <v>0</v>
      </c>
      <c r="E206">
        <f>[3]Labels!E201</f>
        <v>0</v>
      </c>
      <c r="F206">
        <f>[3]Labels!F201</f>
        <v>0</v>
      </c>
    </row>
    <row r="207" spans="1:6" x14ac:dyDescent="0.3">
      <c r="A207">
        <f>[3]Labels!A202</f>
        <v>0</v>
      </c>
      <c r="B207">
        <f>[3]Labels!B202</f>
        <v>0</v>
      </c>
      <c r="C207">
        <f>[3]Labels!C202</f>
        <v>0</v>
      </c>
      <c r="D207">
        <f>[3]Labels!D202</f>
        <v>0</v>
      </c>
      <c r="E207">
        <f>[3]Labels!E202</f>
        <v>0</v>
      </c>
      <c r="F207">
        <f>[3]Labels!F202</f>
        <v>0</v>
      </c>
    </row>
    <row r="208" spans="1:6" x14ac:dyDescent="0.3">
      <c r="A208">
        <f>[3]Labels!A203</f>
        <v>0</v>
      </c>
      <c r="B208">
        <f>[3]Labels!B203</f>
        <v>0</v>
      </c>
      <c r="C208">
        <f>[3]Labels!C203</f>
        <v>0</v>
      </c>
      <c r="D208">
        <f>[3]Labels!D203</f>
        <v>0</v>
      </c>
      <c r="E208">
        <f>[3]Labels!E203</f>
        <v>0</v>
      </c>
      <c r="F208">
        <f>[3]Labels!F203</f>
        <v>0</v>
      </c>
    </row>
    <row r="209" spans="1:6" x14ac:dyDescent="0.3">
      <c r="A209">
        <f>[3]Labels!A204</f>
        <v>0</v>
      </c>
      <c r="B209">
        <f>[3]Labels!B204</f>
        <v>0</v>
      </c>
      <c r="C209">
        <f>[3]Labels!C204</f>
        <v>0</v>
      </c>
      <c r="D209">
        <f>[3]Labels!D204</f>
        <v>0</v>
      </c>
      <c r="E209">
        <f>[3]Labels!E204</f>
        <v>0</v>
      </c>
      <c r="F209">
        <f>[3]Labels!F204</f>
        <v>0</v>
      </c>
    </row>
    <row r="210" spans="1:6" x14ac:dyDescent="0.3">
      <c r="A210">
        <f>[3]Labels!A205</f>
        <v>0</v>
      </c>
      <c r="B210">
        <f>[3]Labels!B205</f>
        <v>0</v>
      </c>
      <c r="C210">
        <f>[3]Labels!C205</f>
        <v>0</v>
      </c>
      <c r="D210">
        <f>[3]Labels!D205</f>
        <v>0</v>
      </c>
      <c r="E210">
        <f>[3]Labels!E205</f>
        <v>0</v>
      </c>
      <c r="F210">
        <f>[3]Labels!F205</f>
        <v>0</v>
      </c>
    </row>
    <row r="211" spans="1:6" x14ac:dyDescent="0.3">
      <c r="A211">
        <f>[3]Labels!A206</f>
        <v>0</v>
      </c>
      <c r="B211">
        <f>[3]Labels!B206</f>
        <v>0</v>
      </c>
      <c r="C211">
        <f>[3]Labels!C206</f>
        <v>0</v>
      </c>
      <c r="D211">
        <f>[3]Labels!D206</f>
        <v>0</v>
      </c>
      <c r="E211">
        <f>[3]Labels!E206</f>
        <v>0</v>
      </c>
      <c r="F211">
        <f>[3]Labels!F206</f>
        <v>0</v>
      </c>
    </row>
    <row r="212" spans="1:6" x14ac:dyDescent="0.3">
      <c r="A212">
        <f>[3]Labels!A207</f>
        <v>0</v>
      </c>
      <c r="B212">
        <f>[3]Labels!B207</f>
        <v>0</v>
      </c>
      <c r="C212">
        <f>[3]Labels!C207</f>
        <v>0</v>
      </c>
      <c r="D212">
        <f>[3]Labels!D207</f>
        <v>0</v>
      </c>
      <c r="E212">
        <f>[3]Labels!E207</f>
        <v>0</v>
      </c>
      <c r="F212">
        <f>[3]Labels!F207</f>
        <v>0</v>
      </c>
    </row>
    <row r="213" spans="1:6" x14ac:dyDescent="0.3">
      <c r="A213">
        <f>[3]Labels!A208</f>
        <v>0</v>
      </c>
      <c r="B213">
        <f>[3]Labels!B208</f>
        <v>0</v>
      </c>
      <c r="C213">
        <f>[3]Labels!C208</f>
        <v>0</v>
      </c>
      <c r="D213">
        <f>[3]Labels!D208</f>
        <v>0</v>
      </c>
      <c r="E213">
        <f>[3]Labels!E208</f>
        <v>0</v>
      </c>
      <c r="F213">
        <f>[3]Labels!F208</f>
        <v>0</v>
      </c>
    </row>
    <row r="214" spans="1:6" x14ac:dyDescent="0.3">
      <c r="A214">
        <f>[3]Labels!A209</f>
        <v>0</v>
      </c>
      <c r="B214">
        <f>[3]Labels!B209</f>
        <v>0</v>
      </c>
      <c r="C214">
        <f>[3]Labels!C209</f>
        <v>0</v>
      </c>
      <c r="D214">
        <f>[3]Labels!D209</f>
        <v>0</v>
      </c>
      <c r="E214">
        <f>[3]Labels!E209</f>
        <v>0</v>
      </c>
      <c r="F214">
        <f>[3]Labels!F209</f>
        <v>0</v>
      </c>
    </row>
    <row r="215" spans="1:6" x14ac:dyDescent="0.3">
      <c r="A215">
        <f>[3]Labels!A210</f>
        <v>0</v>
      </c>
      <c r="B215">
        <f>[3]Labels!B210</f>
        <v>0</v>
      </c>
      <c r="C215">
        <f>[3]Labels!C210</f>
        <v>0</v>
      </c>
      <c r="D215">
        <f>[3]Labels!D210</f>
        <v>0</v>
      </c>
      <c r="E215">
        <f>[3]Labels!E210</f>
        <v>0</v>
      </c>
      <c r="F215">
        <f>[3]Labels!F210</f>
        <v>0</v>
      </c>
    </row>
    <row r="216" spans="1:6" x14ac:dyDescent="0.3">
      <c r="A216">
        <f>[3]Labels!A211</f>
        <v>0</v>
      </c>
      <c r="B216">
        <f>[3]Labels!B211</f>
        <v>0</v>
      </c>
      <c r="C216">
        <f>[3]Labels!C211</f>
        <v>0</v>
      </c>
      <c r="D216">
        <f>[3]Labels!D211</f>
        <v>0</v>
      </c>
      <c r="E216">
        <f>[3]Labels!E211</f>
        <v>0</v>
      </c>
      <c r="F216">
        <f>[3]Labels!F211</f>
        <v>0</v>
      </c>
    </row>
    <row r="217" spans="1:6" x14ac:dyDescent="0.3">
      <c r="A217">
        <f>[3]Labels!A212</f>
        <v>0</v>
      </c>
      <c r="B217">
        <f>[3]Labels!B212</f>
        <v>0</v>
      </c>
      <c r="C217">
        <f>[3]Labels!C212</f>
        <v>0</v>
      </c>
      <c r="D217">
        <f>[3]Labels!D212</f>
        <v>0</v>
      </c>
      <c r="E217">
        <f>[3]Labels!E212</f>
        <v>0</v>
      </c>
      <c r="F217">
        <f>[3]Labels!F212</f>
        <v>0</v>
      </c>
    </row>
    <row r="218" spans="1:6" x14ac:dyDescent="0.3">
      <c r="A218">
        <f>[3]Labels!A213</f>
        <v>0</v>
      </c>
      <c r="B218">
        <f>[3]Labels!B213</f>
        <v>0</v>
      </c>
      <c r="C218">
        <f>[3]Labels!C213</f>
        <v>0</v>
      </c>
      <c r="D218">
        <f>[3]Labels!D213</f>
        <v>0</v>
      </c>
      <c r="E218">
        <f>[3]Labels!E213</f>
        <v>0</v>
      </c>
      <c r="F218">
        <f>[3]Labels!F213</f>
        <v>0</v>
      </c>
    </row>
    <row r="219" spans="1:6" x14ac:dyDescent="0.3">
      <c r="A219">
        <f>[3]Labels!A214</f>
        <v>0</v>
      </c>
      <c r="B219">
        <f>[3]Labels!B214</f>
        <v>0</v>
      </c>
      <c r="C219">
        <f>[3]Labels!C214</f>
        <v>0</v>
      </c>
      <c r="D219">
        <f>[3]Labels!D214</f>
        <v>0</v>
      </c>
      <c r="E219">
        <f>[3]Labels!E214</f>
        <v>0</v>
      </c>
      <c r="F219">
        <f>[3]Labels!F214</f>
        <v>0</v>
      </c>
    </row>
    <row r="220" spans="1:6" x14ac:dyDescent="0.3">
      <c r="A220">
        <f>[3]Labels!A215</f>
        <v>0</v>
      </c>
      <c r="B220">
        <f>[3]Labels!B215</f>
        <v>0</v>
      </c>
      <c r="C220">
        <f>[3]Labels!C215</f>
        <v>0</v>
      </c>
      <c r="D220">
        <f>[3]Labels!D215</f>
        <v>0</v>
      </c>
      <c r="E220">
        <f>[3]Labels!E215</f>
        <v>0</v>
      </c>
      <c r="F220">
        <f>[3]Labels!F215</f>
        <v>0</v>
      </c>
    </row>
    <row r="221" spans="1:6" x14ac:dyDescent="0.3">
      <c r="A221">
        <f>[3]Labels!A216</f>
        <v>0</v>
      </c>
      <c r="B221">
        <f>[3]Labels!B216</f>
        <v>0</v>
      </c>
      <c r="C221">
        <f>[3]Labels!C216</f>
        <v>0</v>
      </c>
      <c r="D221">
        <f>[3]Labels!D216</f>
        <v>0</v>
      </c>
      <c r="E221">
        <f>[3]Labels!E216</f>
        <v>0</v>
      </c>
      <c r="F221">
        <f>[3]Labels!F216</f>
        <v>0</v>
      </c>
    </row>
    <row r="222" spans="1:6" x14ac:dyDescent="0.3">
      <c r="A222">
        <f>[3]Labels!A217</f>
        <v>0</v>
      </c>
      <c r="B222">
        <f>[3]Labels!B217</f>
        <v>0</v>
      </c>
      <c r="C222">
        <f>[3]Labels!C217</f>
        <v>0</v>
      </c>
      <c r="D222">
        <f>[3]Labels!D217</f>
        <v>0</v>
      </c>
      <c r="E222">
        <f>[3]Labels!E217</f>
        <v>0</v>
      </c>
      <c r="F222">
        <f>[3]Labels!F217</f>
        <v>0</v>
      </c>
    </row>
    <row r="223" spans="1:6" x14ac:dyDescent="0.3">
      <c r="A223">
        <f>[3]Labels!A218</f>
        <v>0</v>
      </c>
      <c r="B223">
        <f>[3]Labels!B218</f>
        <v>0</v>
      </c>
      <c r="C223">
        <f>[3]Labels!C218</f>
        <v>0</v>
      </c>
      <c r="D223">
        <f>[3]Labels!D218</f>
        <v>0</v>
      </c>
      <c r="E223">
        <f>[3]Labels!E218</f>
        <v>0</v>
      </c>
      <c r="F223">
        <f>[3]Labels!F218</f>
        <v>0</v>
      </c>
    </row>
    <row r="224" spans="1:6" x14ac:dyDescent="0.3">
      <c r="A224">
        <f>[3]Labels!A219</f>
        <v>0</v>
      </c>
      <c r="B224">
        <f>[3]Labels!B219</f>
        <v>0</v>
      </c>
      <c r="C224">
        <f>[3]Labels!C219</f>
        <v>0</v>
      </c>
      <c r="D224">
        <f>[3]Labels!D219</f>
        <v>0</v>
      </c>
      <c r="E224">
        <f>[3]Labels!E219</f>
        <v>0</v>
      </c>
      <c r="F224">
        <f>[3]Labels!F219</f>
        <v>0</v>
      </c>
    </row>
    <row r="225" spans="1:6" x14ac:dyDescent="0.3">
      <c r="A225">
        <f>[3]Labels!A220</f>
        <v>0</v>
      </c>
      <c r="B225">
        <f>[3]Labels!B220</f>
        <v>0</v>
      </c>
      <c r="C225">
        <f>[3]Labels!C220</f>
        <v>0</v>
      </c>
      <c r="D225">
        <f>[3]Labels!D220</f>
        <v>0</v>
      </c>
      <c r="E225">
        <f>[3]Labels!E220</f>
        <v>0</v>
      </c>
      <c r="F225">
        <f>[3]Labels!F220</f>
        <v>0</v>
      </c>
    </row>
    <row r="226" spans="1:6" x14ac:dyDescent="0.3">
      <c r="A226">
        <f>[3]Labels!A221</f>
        <v>0</v>
      </c>
      <c r="B226">
        <f>[3]Labels!B221</f>
        <v>0</v>
      </c>
      <c r="C226">
        <f>[3]Labels!C221</f>
        <v>0</v>
      </c>
      <c r="D226">
        <f>[3]Labels!D221</f>
        <v>0</v>
      </c>
      <c r="E226">
        <f>[3]Labels!E221</f>
        <v>0</v>
      </c>
      <c r="F226">
        <f>[3]Labels!F221</f>
        <v>0</v>
      </c>
    </row>
    <row r="227" spans="1:6" x14ac:dyDescent="0.3">
      <c r="A227">
        <f>[3]Labels!A222</f>
        <v>0</v>
      </c>
      <c r="B227">
        <f>[3]Labels!B222</f>
        <v>0</v>
      </c>
      <c r="C227">
        <f>[3]Labels!C222</f>
        <v>0</v>
      </c>
      <c r="D227">
        <f>[3]Labels!D222</f>
        <v>0</v>
      </c>
      <c r="E227">
        <f>[3]Labels!E222</f>
        <v>0</v>
      </c>
      <c r="F227">
        <f>[3]Labels!F222</f>
        <v>0</v>
      </c>
    </row>
    <row r="228" spans="1:6" x14ac:dyDescent="0.3">
      <c r="A228">
        <f>[3]Labels!A223</f>
        <v>0</v>
      </c>
      <c r="B228">
        <f>[3]Labels!B223</f>
        <v>0</v>
      </c>
      <c r="C228">
        <f>[3]Labels!C223</f>
        <v>0</v>
      </c>
      <c r="D228">
        <f>[3]Labels!D223</f>
        <v>0</v>
      </c>
      <c r="E228">
        <f>[3]Labels!E223</f>
        <v>0</v>
      </c>
      <c r="F228">
        <f>[3]Labels!F223</f>
        <v>0</v>
      </c>
    </row>
    <row r="229" spans="1:6" x14ac:dyDescent="0.3">
      <c r="A229">
        <f>[3]Labels!A224</f>
        <v>0</v>
      </c>
      <c r="B229">
        <f>[3]Labels!B224</f>
        <v>0</v>
      </c>
      <c r="C229">
        <f>[3]Labels!C224</f>
        <v>0</v>
      </c>
      <c r="D229">
        <f>[3]Labels!D224</f>
        <v>0</v>
      </c>
      <c r="E229">
        <f>[3]Labels!E224</f>
        <v>0</v>
      </c>
      <c r="F229">
        <f>[3]Labels!F224</f>
        <v>0</v>
      </c>
    </row>
    <row r="230" spans="1:6" x14ac:dyDescent="0.3">
      <c r="A230">
        <f>[3]Labels!A225</f>
        <v>0</v>
      </c>
      <c r="B230">
        <f>[3]Labels!B225</f>
        <v>0</v>
      </c>
      <c r="C230">
        <f>[3]Labels!C225</f>
        <v>0</v>
      </c>
      <c r="D230">
        <f>[3]Labels!D225</f>
        <v>0</v>
      </c>
      <c r="E230">
        <f>[3]Labels!E225</f>
        <v>0</v>
      </c>
      <c r="F230">
        <f>[3]Labels!F225</f>
        <v>0</v>
      </c>
    </row>
    <row r="231" spans="1:6" x14ac:dyDescent="0.3">
      <c r="A231">
        <f>[3]Labels!A226</f>
        <v>0</v>
      </c>
      <c r="B231">
        <f>[3]Labels!B226</f>
        <v>0</v>
      </c>
      <c r="C231">
        <f>[3]Labels!C226</f>
        <v>0</v>
      </c>
      <c r="D231">
        <f>[3]Labels!D226</f>
        <v>0</v>
      </c>
      <c r="E231">
        <f>[3]Labels!E226</f>
        <v>0</v>
      </c>
      <c r="F231">
        <f>[3]Labels!F226</f>
        <v>0</v>
      </c>
    </row>
    <row r="232" spans="1:6" x14ac:dyDescent="0.3">
      <c r="A232">
        <f>[3]Labels!A227</f>
        <v>0</v>
      </c>
      <c r="B232">
        <f>[3]Labels!B227</f>
        <v>0</v>
      </c>
      <c r="C232">
        <f>[3]Labels!C227</f>
        <v>0</v>
      </c>
      <c r="D232">
        <f>[3]Labels!D227</f>
        <v>0</v>
      </c>
      <c r="E232">
        <f>[3]Labels!E227</f>
        <v>0</v>
      </c>
      <c r="F232">
        <f>[3]Labels!F227</f>
        <v>0</v>
      </c>
    </row>
    <row r="233" spans="1:6" x14ac:dyDescent="0.3">
      <c r="A233">
        <f>[3]Labels!A228</f>
        <v>0</v>
      </c>
      <c r="B233">
        <f>[3]Labels!B228</f>
        <v>0</v>
      </c>
      <c r="C233">
        <f>[3]Labels!C228</f>
        <v>0</v>
      </c>
      <c r="D233">
        <f>[3]Labels!D228</f>
        <v>0</v>
      </c>
      <c r="E233">
        <f>[3]Labels!E228</f>
        <v>0</v>
      </c>
      <c r="F233">
        <f>[3]Labels!F228</f>
        <v>0</v>
      </c>
    </row>
    <row r="234" spans="1:6" x14ac:dyDescent="0.3">
      <c r="A234">
        <f>[3]Labels!A229</f>
        <v>0</v>
      </c>
      <c r="B234">
        <f>[3]Labels!B229</f>
        <v>0</v>
      </c>
      <c r="C234">
        <f>[3]Labels!C229</f>
        <v>0</v>
      </c>
      <c r="D234">
        <f>[3]Labels!D229</f>
        <v>0</v>
      </c>
      <c r="E234">
        <f>[3]Labels!E229</f>
        <v>0</v>
      </c>
      <c r="F234">
        <f>[3]Labels!F229</f>
        <v>0</v>
      </c>
    </row>
    <row r="235" spans="1:6" x14ac:dyDescent="0.3">
      <c r="A235">
        <f>[3]Labels!A230</f>
        <v>0</v>
      </c>
      <c r="B235">
        <f>[3]Labels!B230</f>
        <v>0</v>
      </c>
      <c r="C235">
        <f>[3]Labels!C230</f>
        <v>0</v>
      </c>
      <c r="D235">
        <f>[3]Labels!D230</f>
        <v>0</v>
      </c>
      <c r="E235">
        <f>[3]Labels!E230</f>
        <v>0</v>
      </c>
      <c r="F235">
        <f>[3]Labels!F230</f>
        <v>0</v>
      </c>
    </row>
    <row r="236" spans="1:6" x14ac:dyDescent="0.3">
      <c r="A236">
        <f>[3]Labels!A231</f>
        <v>0</v>
      </c>
      <c r="B236">
        <f>[3]Labels!B231</f>
        <v>0</v>
      </c>
      <c r="C236">
        <f>[3]Labels!C231</f>
        <v>0</v>
      </c>
      <c r="D236">
        <f>[3]Labels!D231</f>
        <v>0</v>
      </c>
      <c r="E236">
        <f>[3]Labels!E231</f>
        <v>0</v>
      </c>
      <c r="F236">
        <f>[3]Labels!F231</f>
        <v>0</v>
      </c>
    </row>
    <row r="237" spans="1:6" x14ac:dyDescent="0.3">
      <c r="A237">
        <f>[3]Labels!A232</f>
        <v>0</v>
      </c>
      <c r="B237">
        <f>[3]Labels!B232</f>
        <v>0</v>
      </c>
      <c r="C237">
        <f>[3]Labels!C232</f>
        <v>0</v>
      </c>
      <c r="D237">
        <f>[3]Labels!D232</f>
        <v>0</v>
      </c>
      <c r="E237">
        <f>[3]Labels!E232</f>
        <v>0</v>
      </c>
      <c r="F237">
        <f>[3]Labels!F232</f>
        <v>0</v>
      </c>
    </row>
    <row r="238" spans="1:6" x14ac:dyDescent="0.3">
      <c r="A238">
        <f>[3]Labels!A233</f>
        <v>0</v>
      </c>
      <c r="B238">
        <f>[3]Labels!B233</f>
        <v>0</v>
      </c>
      <c r="C238">
        <f>[3]Labels!C233</f>
        <v>0</v>
      </c>
      <c r="D238">
        <f>[3]Labels!D233</f>
        <v>0</v>
      </c>
      <c r="E238">
        <f>[3]Labels!E233</f>
        <v>0</v>
      </c>
      <c r="F238">
        <f>[3]Labels!F233</f>
        <v>0</v>
      </c>
    </row>
    <row r="239" spans="1:6" x14ac:dyDescent="0.3">
      <c r="A239">
        <f>[3]Labels!A234</f>
        <v>0</v>
      </c>
      <c r="B239">
        <f>[3]Labels!B234</f>
        <v>0</v>
      </c>
      <c r="C239">
        <f>[3]Labels!C234</f>
        <v>0</v>
      </c>
      <c r="D239">
        <f>[3]Labels!D234</f>
        <v>0</v>
      </c>
      <c r="E239">
        <f>[3]Labels!E234</f>
        <v>0</v>
      </c>
      <c r="F239">
        <f>[3]Labels!F234</f>
        <v>0</v>
      </c>
    </row>
    <row r="240" spans="1:6" x14ac:dyDescent="0.3">
      <c r="A240">
        <f>[3]Labels!A235</f>
        <v>0</v>
      </c>
      <c r="B240">
        <f>[3]Labels!B235</f>
        <v>0</v>
      </c>
      <c r="C240">
        <f>[3]Labels!C235</f>
        <v>0</v>
      </c>
      <c r="D240">
        <f>[3]Labels!D235</f>
        <v>0</v>
      </c>
      <c r="E240">
        <f>[3]Labels!E235</f>
        <v>0</v>
      </c>
      <c r="F240">
        <f>[3]Labels!F235</f>
        <v>0</v>
      </c>
    </row>
    <row r="241" spans="1:6" x14ac:dyDescent="0.3">
      <c r="A241">
        <f>[3]Labels!A236</f>
        <v>0</v>
      </c>
      <c r="B241">
        <f>[3]Labels!B236</f>
        <v>0</v>
      </c>
      <c r="C241">
        <f>[3]Labels!C236</f>
        <v>0</v>
      </c>
      <c r="D241">
        <f>[3]Labels!D236</f>
        <v>0</v>
      </c>
      <c r="E241">
        <f>[3]Labels!E236</f>
        <v>0</v>
      </c>
      <c r="F241">
        <f>[3]Labels!F236</f>
        <v>0</v>
      </c>
    </row>
    <row r="242" spans="1:6" x14ac:dyDescent="0.3">
      <c r="A242">
        <f>[3]Labels!A237</f>
        <v>0</v>
      </c>
      <c r="B242">
        <f>[3]Labels!B237</f>
        <v>0</v>
      </c>
      <c r="C242">
        <f>[3]Labels!C237</f>
        <v>0</v>
      </c>
      <c r="D242">
        <f>[3]Labels!D237</f>
        <v>0</v>
      </c>
      <c r="E242">
        <f>[3]Labels!E237</f>
        <v>0</v>
      </c>
      <c r="F242">
        <f>[3]Labels!F237</f>
        <v>0</v>
      </c>
    </row>
    <row r="243" spans="1:6" x14ac:dyDescent="0.3">
      <c r="A243">
        <f>[3]Labels!A238</f>
        <v>0</v>
      </c>
      <c r="B243">
        <f>[3]Labels!B238</f>
        <v>0</v>
      </c>
      <c r="C243">
        <f>[3]Labels!C238</f>
        <v>0</v>
      </c>
      <c r="D243">
        <f>[3]Labels!D238</f>
        <v>0</v>
      </c>
      <c r="E243">
        <f>[3]Labels!E238</f>
        <v>0</v>
      </c>
      <c r="F243">
        <f>[3]Labels!F238</f>
        <v>0</v>
      </c>
    </row>
    <row r="244" spans="1:6" x14ac:dyDescent="0.3">
      <c r="A244">
        <f>[3]Labels!A239</f>
        <v>0</v>
      </c>
      <c r="B244">
        <f>[3]Labels!B239</f>
        <v>0</v>
      </c>
      <c r="C244">
        <f>[3]Labels!C239</f>
        <v>0</v>
      </c>
      <c r="D244">
        <f>[3]Labels!D239</f>
        <v>0</v>
      </c>
      <c r="E244">
        <f>[3]Labels!E239</f>
        <v>0</v>
      </c>
      <c r="F244">
        <f>[3]Labels!F239</f>
        <v>0</v>
      </c>
    </row>
    <row r="245" spans="1:6" x14ac:dyDescent="0.3">
      <c r="A245">
        <f>[3]Labels!A240</f>
        <v>0</v>
      </c>
      <c r="B245">
        <f>[3]Labels!B240</f>
        <v>0</v>
      </c>
      <c r="C245">
        <f>[3]Labels!C240</f>
        <v>0</v>
      </c>
      <c r="D245">
        <f>[3]Labels!D240</f>
        <v>0</v>
      </c>
      <c r="E245">
        <f>[3]Labels!E240</f>
        <v>0</v>
      </c>
      <c r="F245">
        <f>[3]Labels!F240</f>
        <v>0</v>
      </c>
    </row>
    <row r="246" spans="1:6" x14ac:dyDescent="0.3">
      <c r="A246">
        <f>[3]Labels!A241</f>
        <v>0</v>
      </c>
      <c r="B246">
        <f>[3]Labels!B241</f>
        <v>0</v>
      </c>
      <c r="C246">
        <f>[3]Labels!C241</f>
        <v>0</v>
      </c>
      <c r="D246">
        <f>[3]Labels!D241</f>
        <v>0</v>
      </c>
      <c r="E246">
        <f>[3]Labels!E241</f>
        <v>0</v>
      </c>
      <c r="F246">
        <f>[3]Labels!F241</f>
        <v>0</v>
      </c>
    </row>
    <row r="247" spans="1:6" x14ac:dyDescent="0.3">
      <c r="A247">
        <f>[3]Labels!A242</f>
        <v>0</v>
      </c>
      <c r="B247">
        <f>[3]Labels!B242</f>
        <v>0</v>
      </c>
      <c r="C247">
        <f>[3]Labels!C242</f>
        <v>0</v>
      </c>
      <c r="D247">
        <f>[3]Labels!D242</f>
        <v>0</v>
      </c>
      <c r="E247">
        <f>[3]Labels!E242</f>
        <v>0</v>
      </c>
      <c r="F247">
        <f>[3]Labels!F242</f>
        <v>0</v>
      </c>
    </row>
    <row r="248" spans="1:6" x14ac:dyDescent="0.3">
      <c r="A248">
        <f>[3]Labels!A243</f>
        <v>0</v>
      </c>
      <c r="B248">
        <f>[3]Labels!B243</f>
        <v>0</v>
      </c>
      <c r="C248">
        <f>[3]Labels!C243</f>
        <v>0</v>
      </c>
      <c r="D248">
        <f>[3]Labels!D243</f>
        <v>0</v>
      </c>
      <c r="E248">
        <f>[3]Labels!E243</f>
        <v>0</v>
      </c>
      <c r="F248">
        <f>[3]Labels!F243</f>
        <v>0</v>
      </c>
    </row>
    <row r="249" spans="1:6" x14ac:dyDescent="0.3">
      <c r="A249">
        <f>[3]Labels!A244</f>
        <v>0</v>
      </c>
      <c r="B249">
        <f>[3]Labels!B244</f>
        <v>0</v>
      </c>
      <c r="C249">
        <f>[3]Labels!C244</f>
        <v>0</v>
      </c>
      <c r="D249">
        <f>[3]Labels!D244</f>
        <v>0</v>
      </c>
      <c r="E249">
        <f>[3]Labels!E244</f>
        <v>0</v>
      </c>
      <c r="F249">
        <f>[3]Labels!F244</f>
        <v>0</v>
      </c>
    </row>
    <row r="250" spans="1:6" x14ac:dyDescent="0.3">
      <c r="A250">
        <f>[3]Labels!A245</f>
        <v>0</v>
      </c>
      <c r="B250">
        <f>[3]Labels!B245</f>
        <v>0</v>
      </c>
      <c r="C250">
        <f>[3]Labels!C245</f>
        <v>0</v>
      </c>
      <c r="D250">
        <f>[3]Labels!D245</f>
        <v>0</v>
      </c>
      <c r="E250">
        <f>[3]Labels!E245</f>
        <v>0</v>
      </c>
      <c r="F250">
        <f>[3]Labels!F245</f>
        <v>0</v>
      </c>
    </row>
    <row r="251" spans="1:6" x14ac:dyDescent="0.3">
      <c r="A251">
        <f>[3]Labels!A246</f>
        <v>0</v>
      </c>
      <c r="B251">
        <f>[3]Labels!B246</f>
        <v>0</v>
      </c>
      <c r="C251">
        <f>[3]Labels!C246</f>
        <v>0</v>
      </c>
      <c r="D251">
        <f>[3]Labels!D246</f>
        <v>0</v>
      </c>
      <c r="E251">
        <f>[3]Labels!E246</f>
        <v>0</v>
      </c>
      <c r="F251">
        <f>[3]Labels!F246</f>
        <v>0</v>
      </c>
    </row>
    <row r="252" spans="1:6" x14ac:dyDescent="0.3">
      <c r="A252">
        <f>[3]Labels!A247</f>
        <v>0</v>
      </c>
      <c r="B252">
        <f>[3]Labels!B247</f>
        <v>0</v>
      </c>
      <c r="C252">
        <f>[3]Labels!C247</f>
        <v>0</v>
      </c>
      <c r="D252">
        <f>[3]Labels!D247</f>
        <v>0</v>
      </c>
      <c r="E252">
        <f>[3]Labels!E247</f>
        <v>0</v>
      </c>
      <c r="F252">
        <f>[3]Labels!F247</f>
        <v>0</v>
      </c>
    </row>
    <row r="253" spans="1:6" x14ac:dyDescent="0.3">
      <c r="A253">
        <f>[3]Labels!A248</f>
        <v>0</v>
      </c>
      <c r="B253">
        <f>[3]Labels!B248</f>
        <v>0</v>
      </c>
      <c r="C253">
        <f>[3]Labels!C248</f>
        <v>0</v>
      </c>
      <c r="D253">
        <f>[3]Labels!D248</f>
        <v>0</v>
      </c>
      <c r="E253">
        <f>[3]Labels!E248</f>
        <v>0</v>
      </c>
      <c r="F253">
        <f>[3]Labels!F248</f>
        <v>0</v>
      </c>
    </row>
    <row r="254" spans="1:6" x14ac:dyDescent="0.3">
      <c r="A254">
        <f>[3]Labels!A249</f>
        <v>0</v>
      </c>
      <c r="B254">
        <f>[3]Labels!B249</f>
        <v>0</v>
      </c>
      <c r="C254">
        <f>[3]Labels!C249</f>
        <v>0</v>
      </c>
      <c r="D254">
        <f>[3]Labels!D249</f>
        <v>0</v>
      </c>
      <c r="E254">
        <f>[3]Labels!E249</f>
        <v>0</v>
      </c>
      <c r="F254">
        <f>[3]Labels!F249</f>
        <v>0</v>
      </c>
    </row>
    <row r="255" spans="1:6" x14ac:dyDescent="0.3">
      <c r="A255">
        <f>[3]Labels!A250</f>
        <v>0</v>
      </c>
      <c r="B255">
        <f>[3]Labels!B250</f>
        <v>0</v>
      </c>
      <c r="C255">
        <f>[3]Labels!C250</f>
        <v>0</v>
      </c>
      <c r="D255">
        <f>[3]Labels!D250</f>
        <v>0</v>
      </c>
      <c r="E255">
        <f>[3]Labels!E250</f>
        <v>0</v>
      </c>
      <c r="F255">
        <f>[3]Labels!F250</f>
        <v>0</v>
      </c>
    </row>
    <row r="256" spans="1:6" x14ac:dyDescent="0.3">
      <c r="A256">
        <f>[3]Labels!A251</f>
        <v>0</v>
      </c>
      <c r="B256">
        <f>[3]Labels!B251</f>
        <v>0</v>
      </c>
      <c r="C256">
        <f>[3]Labels!C251</f>
        <v>0</v>
      </c>
      <c r="D256">
        <f>[3]Labels!D251</f>
        <v>0</v>
      </c>
      <c r="E256">
        <f>[3]Labels!E251</f>
        <v>0</v>
      </c>
      <c r="F256">
        <f>[3]Labels!F251</f>
        <v>0</v>
      </c>
    </row>
    <row r="257" spans="1:6" x14ac:dyDescent="0.3">
      <c r="A257">
        <f>[3]Labels!A252</f>
        <v>0</v>
      </c>
      <c r="B257">
        <f>[3]Labels!B252</f>
        <v>0</v>
      </c>
      <c r="C257">
        <f>[3]Labels!C252</f>
        <v>0</v>
      </c>
      <c r="D257">
        <f>[3]Labels!D252</f>
        <v>0</v>
      </c>
      <c r="E257">
        <f>[3]Labels!E252</f>
        <v>0</v>
      </c>
      <c r="F257">
        <f>[3]Labels!F252</f>
        <v>0</v>
      </c>
    </row>
    <row r="258" spans="1:6" x14ac:dyDescent="0.3">
      <c r="A258">
        <f>[3]Labels!A253</f>
        <v>0</v>
      </c>
      <c r="B258">
        <f>[3]Labels!B253</f>
        <v>0</v>
      </c>
      <c r="C258">
        <f>[3]Labels!C253</f>
        <v>0</v>
      </c>
      <c r="D258">
        <f>[3]Labels!D253</f>
        <v>0</v>
      </c>
      <c r="E258">
        <f>[3]Labels!E253</f>
        <v>0</v>
      </c>
      <c r="F258">
        <f>[3]Labels!F253</f>
        <v>0</v>
      </c>
    </row>
    <row r="259" spans="1:6" x14ac:dyDescent="0.3">
      <c r="A259">
        <f>[3]Labels!A254</f>
        <v>0</v>
      </c>
      <c r="B259">
        <f>[3]Labels!B254</f>
        <v>0</v>
      </c>
      <c r="C259">
        <f>[3]Labels!C254</f>
        <v>0</v>
      </c>
      <c r="D259">
        <f>[3]Labels!D254</f>
        <v>0</v>
      </c>
      <c r="E259">
        <f>[3]Labels!E254</f>
        <v>0</v>
      </c>
      <c r="F259">
        <f>[3]Labels!F254</f>
        <v>0</v>
      </c>
    </row>
    <row r="260" spans="1:6" x14ac:dyDescent="0.3">
      <c r="A260">
        <f>[3]Labels!A255</f>
        <v>0</v>
      </c>
      <c r="B260">
        <f>[3]Labels!B255</f>
        <v>0</v>
      </c>
      <c r="C260">
        <f>[3]Labels!C255</f>
        <v>0</v>
      </c>
      <c r="D260">
        <f>[3]Labels!D255</f>
        <v>0</v>
      </c>
      <c r="E260">
        <f>[3]Labels!E255</f>
        <v>0</v>
      </c>
      <c r="F260">
        <f>[3]Labels!F255</f>
        <v>0</v>
      </c>
    </row>
    <row r="261" spans="1:6" x14ac:dyDescent="0.3">
      <c r="A261">
        <f>[3]Labels!A256</f>
        <v>0</v>
      </c>
      <c r="B261">
        <f>[3]Labels!B256</f>
        <v>0</v>
      </c>
      <c r="C261">
        <f>[3]Labels!C256</f>
        <v>0</v>
      </c>
      <c r="D261">
        <f>[3]Labels!D256</f>
        <v>0</v>
      </c>
      <c r="E261">
        <f>[3]Labels!E256</f>
        <v>0</v>
      </c>
      <c r="F261">
        <f>[3]Labels!F256</f>
        <v>0</v>
      </c>
    </row>
    <row r="262" spans="1:6" x14ac:dyDescent="0.3">
      <c r="A262">
        <f>[3]Labels!A257</f>
        <v>0</v>
      </c>
      <c r="B262">
        <f>[3]Labels!B257</f>
        <v>0</v>
      </c>
      <c r="C262">
        <f>[3]Labels!C257</f>
        <v>0</v>
      </c>
      <c r="D262">
        <f>[3]Labels!D257</f>
        <v>0</v>
      </c>
      <c r="E262">
        <f>[3]Labels!E257</f>
        <v>0</v>
      </c>
      <c r="F262">
        <f>[3]Labels!F257</f>
        <v>0</v>
      </c>
    </row>
    <row r="263" spans="1:6" x14ac:dyDescent="0.3">
      <c r="A263">
        <f>[3]Labels!A258</f>
        <v>0</v>
      </c>
      <c r="B263">
        <f>[3]Labels!B258</f>
        <v>0</v>
      </c>
      <c r="C263">
        <f>[3]Labels!C258</f>
        <v>0</v>
      </c>
      <c r="D263">
        <f>[3]Labels!D258</f>
        <v>0</v>
      </c>
      <c r="E263">
        <f>[3]Labels!E258</f>
        <v>0</v>
      </c>
      <c r="F263">
        <f>[3]Labels!F258</f>
        <v>0</v>
      </c>
    </row>
    <row r="264" spans="1:6" x14ac:dyDescent="0.3">
      <c r="A264">
        <f>[3]Labels!A259</f>
        <v>0</v>
      </c>
      <c r="B264">
        <f>[3]Labels!B259</f>
        <v>0</v>
      </c>
      <c r="C264">
        <f>[3]Labels!C259</f>
        <v>0</v>
      </c>
      <c r="D264">
        <f>[3]Labels!D259</f>
        <v>0</v>
      </c>
      <c r="E264">
        <f>[3]Labels!E259</f>
        <v>0</v>
      </c>
      <c r="F264">
        <f>[3]Labels!F259</f>
        <v>0</v>
      </c>
    </row>
    <row r="265" spans="1:6" x14ac:dyDescent="0.3">
      <c r="A265">
        <f>[3]Labels!A260</f>
        <v>0</v>
      </c>
      <c r="B265">
        <f>[3]Labels!B260</f>
        <v>0</v>
      </c>
      <c r="C265">
        <f>[3]Labels!C260</f>
        <v>0</v>
      </c>
      <c r="D265">
        <f>[3]Labels!D260</f>
        <v>0</v>
      </c>
      <c r="E265">
        <f>[3]Labels!E260</f>
        <v>0</v>
      </c>
      <c r="F265">
        <f>[3]Labels!F260</f>
        <v>0</v>
      </c>
    </row>
    <row r="266" spans="1:6" x14ac:dyDescent="0.3">
      <c r="A266">
        <f>[3]Labels!A261</f>
        <v>0</v>
      </c>
      <c r="B266">
        <f>[3]Labels!B261</f>
        <v>0</v>
      </c>
      <c r="C266">
        <f>[3]Labels!C261</f>
        <v>0</v>
      </c>
      <c r="D266">
        <f>[3]Labels!D261</f>
        <v>0</v>
      </c>
      <c r="E266">
        <f>[3]Labels!E261</f>
        <v>0</v>
      </c>
      <c r="F266">
        <f>[3]Labels!F261</f>
        <v>0</v>
      </c>
    </row>
    <row r="267" spans="1:6" x14ac:dyDescent="0.3">
      <c r="A267">
        <f>[3]Labels!A262</f>
        <v>0</v>
      </c>
      <c r="B267">
        <f>[3]Labels!B262</f>
        <v>0</v>
      </c>
      <c r="C267">
        <f>[3]Labels!C262</f>
        <v>0</v>
      </c>
      <c r="D267">
        <f>[3]Labels!D262</f>
        <v>0</v>
      </c>
      <c r="E267">
        <f>[3]Labels!E262</f>
        <v>0</v>
      </c>
      <c r="F267">
        <f>[3]Labels!F262</f>
        <v>0</v>
      </c>
    </row>
    <row r="268" spans="1:6" x14ac:dyDescent="0.3">
      <c r="A268">
        <f>[3]Labels!A263</f>
        <v>0</v>
      </c>
      <c r="B268">
        <f>[3]Labels!B263</f>
        <v>0</v>
      </c>
      <c r="C268">
        <f>[3]Labels!C263</f>
        <v>0</v>
      </c>
      <c r="D268">
        <f>[3]Labels!D263</f>
        <v>0</v>
      </c>
      <c r="E268">
        <f>[3]Labels!E263</f>
        <v>0</v>
      </c>
      <c r="F268">
        <f>[3]Labels!F263</f>
        <v>0</v>
      </c>
    </row>
    <row r="269" spans="1:6" x14ac:dyDescent="0.3">
      <c r="A269">
        <f>[3]Labels!A264</f>
        <v>0</v>
      </c>
      <c r="B269">
        <f>[3]Labels!B264</f>
        <v>0</v>
      </c>
      <c r="C269">
        <f>[3]Labels!C264</f>
        <v>0</v>
      </c>
      <c r="D269">
        <f>[3]Labels!D264</f>
        <v>0</v>
      </c>
      <c r="E269">
        <f>[3]Labels!E264</f>
        <v>0</v>
      </c>
      <c r="F269">
        <f>[3]Labels!F264</f>
        <v>0</v>
      </c>
    </row>
    <row r="270" spans="1:6" x14ac:dyDescent="0.3">
      <c r="A270">
        <f>[3]Labels!A265</f>
        <v>0</v>
      </c>
      <c r="B270">
        <f>[3]Labels!B265</f>
        <v>0</v>
      </c>
      <c r="C270">
        <f>[3]Labels!C265</f>
        <v>0</v>
      </c>
      <c r="D270">
        <f>[3]Labels!D265</f>
        <v>0</v>
      </c>
      <c r="E270">
        <f>[3]Labels!E265</f>
        <v>0</v>
      </c>
      <c r="F270">
        <f>[3]Labels!F265</f>
        <v>0</v>
      </c>
    </row>
    <row r="271" spans="1:6" x14ac:dyDescent="0.3">
      <c r="A271">
        <f>[3]Labels!A266</f>
        <v>0</v>
      </c>
      <c r="B271">
        <f>[3]Labels!B266</f>
        <v>0</v>
      </c>
      <c r="C271">
        <f>[3]Labels!C266</f>
        <v>0</v>
      </c>
      <c r="D271">
        <f>[3]Labels!D266</f>
        <v>0</v>
      </c>
      <c r="E271">
        <f>[3]Labels!E266</f>
        <v>0</v>
      </c>
      <c r="F271">
        <f>[3]Labels!F266</f>
        <v>0</v>
      </c>
    </row>
    <row r="272" spans="1:6" x14ac:dyDescent="0.3">
      <c r="A272">
        <f>[3]Labels!A267</f>
        <v>0</v>
      </c>
      <c r="B272">
        <f>[3]Labels!B267</f>
        <v>0</v>
      </c>
      <c r="C272">
        <f>[3]Labels!C267</f>
        <v>0</v>
      </c>
      <c r="D272">
        <f>[3]Labels!D267</f>
        <v>0</v>
      </c>
      <c r="E272">
        <f>[3]Labels!E267</f>
        <v>0</v>
      </c>
      <c r="F272">
        <f>[3]Labels!F267</f>
        <v>0</v>
      </c>
    </row>
    <row r="273" spans="1:6" x14ac:dyDescent="0.3">
      <c r="A273">
        <f>[3]Labels!A268</f>
        <v>0</v>
      </c>
      <c r="B273">
        <f>[3]Labels!B268</f>
        <v>0</v>
      </c>
      <c r="C273">
        <f>[3]Labels!C268</f>
        <v>0</v>
      </c>
      <c r="D273">
        <f>[3]Labels!D268</f>
        <v>0</v>
      </c>
      <c r="E273">
        <f>[3]Labels!E268</f>
        <v>0</v>
      </c>
      <c r="F273">
        <f>[3]Labels!F268</f>
        <v>0</v>
      </c>
    </row>
    <row r="274" spans="1:6" x14ac:dyDescent="0.3">
      <c r="A274">
        <f>[3]Labels!A269</f>
        <v>0</v>
      </c>
      <c r="B274">
        <f>[3]Labels!B269</f>
        <v>0</v>
      </c>
      <c r="C274">
        <f>[3]Labels!C269</f>
        <v>0</v>
      </c>
      <c r="D274">
        <f>[3]Labels!D269</f>
        <v>0</v>
      </c>
      <c r="E274">
        <f>[3]Labels!E269</f>
        <v>0</v>
      </c>
      <c r="F274">
        <f>[3]Labels!F269</f>
        <v>0</v>
      </c>
    </row>
    <row r="275" spans="1:6" x14ac:dyDescent="0.3">
      <c r="A275">
        <f>[3]Labels!A270</f>
        <v>0</v>
      </c>
      <c r="B275">
        <f>[3]Labels!B270</f>
        <v>0</v>
      </c>
      <c r="C275">
        <f>[3]Labels!C270</f>
        <v>0</v>
      </c>
      <c r="D275">
        <f>[3]Labels!D270</f>
        <v>0</v>
      </c>
      <c r="E275">
        <f>[3]Labels!E270</f>
        <v>0</v>
      </c>
      <c r="F275">
        <f>[3]Labels!F270</f>
        <v>0</v>
      </c>
    </row>
    <row r="276" spans="1:6" x14ac:dyDescent="0.3">
      <c r="A276">
        <f>[3]Labels!A271</f>
        <v>0</v>
      </c>
      <c r="B276">
        <f>[3]Labels!B271</f>
        <v>0</v>
      </c>
      <c r="C276">
        <f>[3]Labels!C271</f>
        <v>0</v>
      </c>
      <c r="D276">
        <f>[3]Labels!D271</f>
        <v>0</v>
      </c>
      <c r="E276">
        <f>[3]Labels!E271</f>
        <v>0</v>
      </c>
      <c r="F276">
        <f>[3]Labels!F271</f>
        <v>0</v>
      </c>
    </row>
    <row r="277" spans="1:6" x14ac:dyDescent="0.3">
      <c r="A277">
        <f>[3]Labels!A272</f>
        <v>0</v>
      </c>
      <c r="B277">
        <f>[3]Labels!B272</f>
        <v>0</v>
      </c>
      <c r="C277">
        <f>[3]Labels!C272</f>
        <v>0</v>
      </c>
      <c r="D277">
        <f>[3]Labels!D272</f>
        <v>0</v>
      </c>
      <c r="E277">
        <f>[3]Labels!E272</f>
        <v>0</v>
      </c>
      <c r="F277">
        <f>[3]Labels!F272</f>
        <v>0</v>
      </c>
    </row>
    <row r="278" spans="1:6" x14ac:dyDescent="0.3">
      <c r="A278">
        <f>[3]Labels!A273</f>
        <v>0</v>
      </c>
      <c r="B278">
        <f>[3]Labels!B273</f>
        <v>0</v>
      </c>
      <c r="C278">
        <f>[3]Labels!C273</f>
        <v>0</v>
      </c>
      <c r="D278">
        <f>[3]Labels!D273</f>
        <v>0</v>
      </c>
      <c r="E278">
        <f>[3]Labels!E273</f>
        <v>0</v>
      </c>
      <c r="F278">
        <f>[3]Labels!F273</f>
        <v>0</v>
      </c>
    </row>
    <row r="279" spans="1:6" x14ac:dyDescent="0.3">
      <c r="A279">
        <f>[3]Labels!A274</f>
        <v>0</v>
      </c>
      <c r="B279">
        <f>[3]Labels!B274</f>
        <v>0</v>
      </c>
      <c r="C279">
        <f>[3]Labels!C274</f>
        <v>0</v>
      </c>
      <c r="D279">
        <f>[3]Labels!D274</f>
        <v>0</v>
      </c>
      <c r="E279">
        <f>[3]Labels!E274</f>
        <v>0</v>
      </c>
      <c r="F279">
        <f>[3]Labels!F274</f>
        <v>0</v>
      </c>
    </row>
    <row r="280" spans="1:6" x14ac:dyDescent="0.3">
      <c r="A280">
        <f>[3]Labels!A275</f>
        <v>0</v>
      </c>
      <c r="B280">
        <f>[3]Labels!B275</f>
        <v>0</v>
      </c>
      <c r="C280">
        <f>[3]Labels!C275</f>
        <v>0</v>
      </c>
      <c r="D280">
        <f>[3]Labels!D275</f>
        <v>0</v>
      </c>
      <c r="E280">
        <f>[3]Labels!E275</f>
        <v>0</v>
      </c>
      <c r="F280">
        <f>[3]Labels!F275</f>
        <v>0</v>
      </c>
    </row>
    <row r="281" spans="1:6" x14ac:dyDescent="0.3">
      <c r="A281">
        <f>[3]Labels!A276</f>
        <v>0</v>
      </c>
      <c r="B281">
        <f>[3]Labels!B276</f>
        <v>0</v>
      </c>
      <c r="C281">
        <f>[3]Labels!C276</f>
        <v>0</v>
      </c>
      <c r="D281">
        <f>[3]Labels!D276</f>
        <v>0</v>
      </c>
      <c r="E281">
        <f>[3]Labels!E276</f>
        <v>0</v>
      </c>
      <c r="F281">
        <f>[3]Labels!F276</f>
        <v>0</v>
      </c>
    </row>
    <row r="282" spans="1:6" x14ac:dyDescent="0.3">
      <c r="A282">
        <f>[3]Labels!A277</f>
        <v>0</v>
      </c>
      <c r="B282">
        <f>[3]Labels!B277</f>
        <v>0</v>
      </c>
      <c r="C282">
        <f>[3]Labels!C277</f>
        <v>0</v>
      </c>
      <c r="D282">
        <f>[3]Labels!D277</f>
        <v>0</v>
      </c>
      <c r="E282">
        <f>[3]Labels!E277</f>
        <v>0</v>
      </c>
      <c r="F282">
        <f>[3]Labels!F277</f>
        <v>0</v>
      </c>
    </row>
    <row r="283" spans="1:6" x14ac:dyDescent="0.3">
      <c r="A283">
        <f>[3]Labels!A278</f>
        <v>0</v>
      </c>
      <c r="B283">
        <f>[3]Labels!B278</f>
        <v>0</v>
      </c>
      <c r="C283">
        <f>[3]Labels!C278</f>
        <v>0</v>
      </c>
      <c r="D283">
        <f>[3]Labels!D278</f>
        <v>0</v>
      </c>
      <c r="E283">
        <f>[3]Labels!E278</f>
        <v>0</v>
      </c>
      <c r="F283">
        <f>[3]Labels!F278</f>
        <v>0</v>
      </c>
    </row>
    <row r="284" spans="1:6" x14ac:dyDescent="0.3">
      <c r="A284">
        <f>[3]Labels!A279</f>
        <v>0</v>
      </c>
      <c r="B284">
        <f>[3]Labels!B279</f>
        <v>0</v>
      </c>
      <c r="C284">
        <f>[3]Labels!C279</f>
        <v>0</v>
      </c>
      <c r="D284">
        <f>[3]Labels!D279</f>
        <v>0</v>
      </c>
      <c r="E284">
        <f>[3]Labels!E279</f>
        <v>0</v>
      </c>
      <c r="F284">
        <f>[3]Labels!F279</f>
        <v>0</v>
      </c>
    </row>
    <row r="285" spans="1:6" x14ac:dyDescent="0.3">
      <c r="A285">
        <f>[3]Labels!A280</f>
        <v>0</v>
      </c>
      <c r="B285">
        <f>[3]Labels!B280</f>
        <v>0</v>
      </c>
      <c r="C285">
        <f>[3]Labels!C280</f>
        <v>0</v>
      </c>
      <c r="D285">
        <f>[3]Labels!D280</f>
        <v>0</v>
      </c>
      <c r="E285">
        <f>[3]Labels!E280</f>
        <v>0</v>
      </c>
      <c r="F285">
        <f>[3]Labels!F280</f>
        <v>0</v>
      </c>
    </row>
    <row r="286" spans="1:6" x14ac:dyDescent="0.3">
      <c r="A286">
        <f>[3]Labels!A281</f>
        <v>0</v>
      </c>
      <c r="B286">
        <f>[3]Labels!B281</f>
        <v>0</v>
      </c>
      <c r="C286">
        <f>[3]Labels!C281</f>
        <v>0</v>
      </c>
      <c r="D286">
        <f>[3]Labels!D281</f>
        <v>0</v>
      </c>
      <c r="E286">
        <f>[3]Labels!E281</f>
        <v>0</v>
      </c>
      <c r="F286">
        <f>[3]Labels!F281</f>
        <v>0</v>
      </c>
    </row>
    <row r="287" spans="1:6" x14ac:dyDescent="0.3">
      <c r="A287">
        <f>[3]Labels!A282</f>
        <v>0</v>
      </c>
      <c r="B287">
        <f>[3]Labels!B282</f>
        <v>0</v>
      </c>
      <c r="C287">
        <f>[3]Labels!C282</f>
        <v>0</v>
      </c>
      <c r="D287">
        <f>[3]Labels!D282</f>
        <v>0</v>
      </c>
      <c r="E287">
        <f>[3]Labels!E282</f>
        <v>0</v>
      </c>
      <c r="F287">
        <f>[3]Labels!F282</f>
        <v>0</v>
      </c>
    </row>
    <row r="288" spans="1:6" x14ac:dyDescent="0.3">
      <c r="A288">
        <f>[3]Labels!A283</f>
        <v>0</v>
      </c>
      <c r="B288">
        <f>[3]Labels!B283</f>
        <v>0</v>
      </c>
      <c r="C288">
        <f>[3]Labels!C283</f>
        <v>0</v>
      </c>
      <c r="D288">
        <f>[3]Labels!D283</f>
        <v>0</v>
      </c>
      <c r="E288">
        <f>[3]Labels!E283</f>
        <v>0</v>
      </c>
      <c r="F288">
        <f>[3]Labels!F283</f>
        <v>0</v>
      </c>
    </row>
    <row r="289" spans="1:6" x14ac:dyDescent="0.3">
      <c r="A289">
        <f>[3]Labels!A284</f>
        <v>0</v>
      </c>
      <c r="B289">
        <f>[3]Labels!B284</f>
        <v>0</v>
      </c>
      <c r="C289">
        <f>[3]Labels!C284</f>
        <v>0</v>
      </c>
      <c r="D289">
        <f>[3]Labels!D284</f>
        <v>0</v>
      </c>
      <c r="E289">
        <f>[3]Labels!E284</f>
        <v>0</v>
      </c>
      <c r="F289">
        <f>[3]Labels!F284</f>
        <v>0</v>
      </c>
    </row>
    <row r="290" spans="1:6" x14ac:dyDescent="0.3">
      <c r="A290">
        <f>[3]Labels!A285</f>
        <v>0</v>
      </c>
      <c r="B290">
        <f>[3]Labels!B285</f>
        <v>0</v>
      </c>
      <c r="C290">
        <f>[3]Labels!C285</f>
        <v>0</v>
      </c>
      <c r="D290">
        <f>[3]Labels!D285</f>
        <v>0</v>
      </c>
      <c r="E290">
        <f>[3]Labels!E285</f>
        <v>0</v>
      </c>
      <c r="F290">
        <f>[3]Labels!F285</f>
        <v>0</v>
      </c>
    </row>
    <row r="291" spans="1:6" x14ac:dyDescent="0.3">
      <c r="A291">
        <f>[3]Labels!A286</f>
        <v>0</v>
      </c>
      <c r="B291">
        <f>[3]Labels!B286</f>
        <v>0</v>
      </c>
      <c r="C291">
        <f>[3]Labels!C286</f>
        <v>0</v>
      </c>
      <c r="D291">
        <f>[3]Labels!D286</f>
        <v>0</v>
      </c>
      <c r="E291">
        <f>[3]Labels!E286</f>
        <v>0</v>
      </c>
      <c r="F291">
        <f>[3]Labels!F286</f>
        <v>0</v>
      </c>
    </row>
    <row r="292" spans="1:6" x14ac:dyDescent="0.3">
      <c r="A292">
        <f>[3]Labels!A287</f>
        <v>0</v>
      </c>
      <c r="B292">
        <f>[3]Labels!B287</f>
        <v>0</v>
      </c>
      <c r="C292">
        <f>[3]Labels!C287</f>
        <v>0</v>
      </c>
      <c r="D292">
        <f>[3]Labels!D287</f>
        <v>0</v>
      </c>
      <c r="E292">
        <f>[3]Labels!E287</f>
        <v>0</v>
      </c>
      <c r="F292">
        <f>[3]Labels!F287</f>
        <v>0</v>
      </c>
    </row>
    <row r="293" spans="1:6" x14ac:dyDescent="0.3">
      <c r="A293">
        <f>[3]Labels!A288</f>
        <v>0</v>
      </c>
      <c r="B293">
        <f>[3]Labels!B288</f>
        <v>0</v>
      </c>
      <c r="C293">
        <f>[3]Labels!C288</f>
        <v>0</v>
      </c>
      <c r="D293">
        <f>[3]Labels!D288</f>
        <v>0</v>
      </c>
      <c r="E293">
        <f>[3]Labels!E288</f>
        <v>0</v>
      </c>
      <c r="F293">
        <f>[3]Labels!F288</f>
        <v>0</v>
      </c>
    </row>
    <row r="294" spans="1:6" x14ac:dyDescent="0.3">
      <c r="A294">
        <f>[3]Labels!A289</f>
        <v>0</v>
      </c>
      <c r="B294">
        <f>[3]Labels!B289</f>
        <v>0</v>
      </c>
      <c r="C294">
        <f>[3]Labels!C289</f>
        <v>0</v>
      </c>
      <c r="D294">
        <f>[3]Labels!D289</f>
        <v>0</v>
      </c>
      <c r="E294">
        <f>[3]Labels!E289</f>
        <v>0</v>
      </c>
      <c r="F294">
        <f>[3]Labels!F289</f>
        <v>0</v>
      </c>
    </row>
    <row r="295" spans="1:6" x14ac:dyDescent="0.3">
      <c r="A295">
        <f>[3]Labels!A290</f>
        <v>0</v>
      </c>
      <c r="B295">
        <f>[3]Labels!B290</f>
        <v>0</v>
      </c>
      <c r="C295">
        <f>[3]Labels!C290</f>
        <v>0</v>
      </c>
      <c r="D295">
        <f>[3]Labels!D290</f>
        <v>0</v>
      </c>
      <c r="E295">
        <f>[3]Labels!E290</f>
        <v>0</v>
      </c>
      <c r="F295">
        <f>[3]Labels!F290</f>
        <v>0</v>
      </c>
    </row>
    <row r="296" spans="1:6" x14ac:dyDescent="0.3">
      <c r="A296">
        <f>[3]Labels!A291</f>
        <v>0</v>
      </c>
      <c r="B296">
        <f>[3]Labels!B291</f>
        <v>0</v>
      </c>
      <c r="C296">
        <f>[3]Labels!C291</f>
        <v>0</v>
      </c>
      <c r="D296">
        <f>[3]Labels!D291</f>
        <v>0</v>
      </c>
      <c r="E296">
        <f>[3]Labels!E291</f>
        <v>0</v>
      </c>
      <c r="F296">
        <f>[3]Labels!F291</f>
        <v>0</v>
      </c>
    </row>
    <row r="297" spans="1:6" x14ac:dyDescent="0.3">
      <c r="A297">
        <f>[3]Labels!A292</f>
        <v>0</v>
      </c>
      <c r="B297">
        <f>[3]Labels!B292</f>
        <v>0</v>
      </c>
      <c r="C297">
        <f>[3]Labels!C292</f>
        <v>0</v>
      </c>
      <c r="D297">
        <f>[3]Labels!D292</f>
        <v>0</v>
      </c>
      <c r="E297">
        <f>[3]Labels!E292</f>
        <v>0</v>
      </c>
      <c r="F297">
        <f>[3]Labels!F292</f>
        <v>0</v>
      </c>
    </row>
    <row r="298" spans="1:6" x14ac:dyDescent="0.3">
      <c r="A298">
        <f>[3]Labels!A293</f>
        <v>0</v>
      </c>
      <c r="B298">
        <f>[3]Labels!B293</f>
        <v>0</v>
      </c>
      <c r="C298">
        <f>[3]Labels!C293</f>
        <v>0</v>
      </c>
      <c r="D298">
        <f>[3]Labels!D293</f>
        <v>0</v>
      </c>
      <c r="E298">
        <f>[3]Labels!E293</f>
        <v>0</v>
      </c>
      <c r="F298">
        <f>[3]Labels!F293</f>
        <v>0</v>
      </c>
    </row>
    <row r="299" spans="1:6" x14ac:dyDescent="0.3">
      <c r="A299">
        <f>[3]Labels!A294</f>
        <v>0</v>
      </c>
      <c r="B299">
        <f>[3]Labels!B294</f>
        <v>0</v>
      </c>
      <c r="C299">
        <f>[3]Labels!C294</f>
        <v>0</v>
      </c>
      <c r="D299">
        <f>[3]Labels!D294</f>
        <v>0</v>
      </c>
      <c r="E299">
        <f>[3]Labels!E294</f>
        <v>0</v>
      </c>
      <c r="F299">
        <f>[3]Labels!F294</f>
        <v>0</v>
      </c>
    </row>
    <row r="300" spans="1:6" x14ac:dyDescent="0.3">
      <c r="A300">
        <f>[3]Labels!A295</f>
        <v>0</v>
      </c>
      <c r="B300">
        <f>[3]Labels!B295</f>
        <v>0</v>
      </c>
      <c r="C300">
        <f>[3]Labels!C295</f>
        <v>0</v>
      </c>
      <c r="D300">
        <f>[3]Labels!D295</f>
        <v>0</v>
      </c>
      <c r="E300">
        <f>[3]Labels!E295</f>
        <v>0</v>
      </c>
      <c r="F300">
        <f>[3]Labels!F295</f>
        <v>0</v>
      </c>
    </row>
    <row r="301" spans="1:6" x14ac:dyDescent="0.3">
      <c r="A301">
        <f>[3]Labels!A296</f>
        <v>0</v>
      </c>
      <c r="B301">
        <f>[3]Labels!B296</f>
        <v>0</v>
      </c>
      <c r="C301">
        <f>[3]Labels!C296</f>
        <v>0</v>
      </c>
      <c r="D301">
        <f>[3]Labels!D296</f>
        <v>0</v>
      </c>
      <c r="E301">
        <f>[3]Labels!E296</f>
        <v>0</v>
      </c>
      <c r="F301">
        <f>[3]Labels!F296</f>
        <v>0</v>
      </c>
    </row>
    <row r="302" spans="1:6" x14ac:dyDescent="0.3">
      <c r="A302">
        <f>[3]Labels!A297</f>
        <v>0</v>
      </c>
      <c r="B302">
        <f>[3]Labels!B297</f>
        <v>0</v>
      </c>
      <c r="C302">
        <f>[3]Labels!C297</f>
        <v>0</v>
      </c>
      <c r="D302">
        <f>[3]Labels!D297</f>
        <v>0</v>
      </c>
      <c r="E302">
        <f>[3]Labels!E297</f>
        <v>0</v>
      </c>
      <c r="F302">
        <f>[3]Labels!F297</f>
        <v>0</v>
      </c>
    </row>
    <row r="303" spans="1:6" x14ac:dyDescent="0.3">
      <c r="A303">
        <f>[3]Labels!A298</f>
        <v>0</v>
      </c>
      <c r="B303">
        <f>[3]Labels!B298</f>
        <v>0</v>
      </c>
      <c r="C303">
        <f>[3]Labels!C298</f>
        <v>0</v>
      </c>
      <c r="D303">
        <f>[3]Labels!D298</f>
        <v>0</v>
      </c>
      <c r="E303">
        <f>[3]Labels!E298</f>
        <v>0</v>
      </c>
      <c r="F303">
        <f>[3]Labels!F298</f>
        <v>0</v>
      </c>
    </row>
    <row r="304" spans="1:6" x14ac:dyDescent="0.3">
      <c r="A304">
        <f>[3]Labels!A299</f>
        <v>0</v>
      </c>
      <c r="B304">
        <f>[3]Labels!B299</f>
        <v>0</v>
      </c>
      <c r="C304">
        <f>[3]Labels!C299</f>
        <v>0</v>
      </c>
      <c r="D304">
        <f>[3]Labels!D299</f>
        <v>0</v>
      </c>
      <c r="E304">
        <f>[3]Labels!E299</f>
        <v>0</v>
      </c>
      <c r="F304">
        <f>[3]Labels!F299</f>
        <v>0</v>
      </c>
    </row>
    <row r="305" spans="1:6" x14ac:dyDescent="0.3">
      <c r="A305">
        <f>[3]Labels!A300</f>
        <v>0</v>
      </c>
      <c r="B305">
        <f>[3]Labels!B300</f>
        <v>0</v>
      </c>
      <c r="C305">
        <f>[3]Labels!C300</f>
        <v>0</v>
      </c>
      <c r="D305">
        <f>[3]Labels!D300</f>
        <v>0</v>
      </c>
      <c r="E305">
        <f>[3]Labels!E300</f>
        <v>0</v>
      </c>
      <c r="F305">
        <f>[3]Labels!F300</f>
        <v>0</v>
      </c>
    </row>
    <row r="306" spans="1:6" x14ac:dyDescent="0.3">
      <c r="A306">
        <f>[3]Labels!A301</f>
        <v>0</v>
      </c>
      <c r="B306">
        <f>[3]Labels!B301</f>
        <v>0</v>
      </c>
      <c r="C306">
        <f>[3]Labels!C301</f>
        <v>0</v>
      </c>
      <c r="D306">
        <f>[3]Labels!D301</f>
        <v>0</v>
      </c>
      <c r="E306">
        <f>[3]Labels!E301</f>
        <v>0</v>
      </c>
      <c r="F306">
        <f>[3]Labels!F301</f>
        <v>0</v>
      </c>
    </row>
    <row r="307" spans="1:6" x14ac:dyDescent="0.3">
      <c r="A307">
        <f>[3]Labels!A302</f>
        <v>0</v>
      </c>
      <c r="B307">
        <f>[3]Labels!B302</f>
        <v>0</v>
      </c>
      <c r="C307">
        <f>[3]Labels!C302</f>
        <v>0</v>
      </c>
      <c r="D307">
        <f>[3]Labels!D302</f>
        <v>0</v>
      </c>
      <c r="E307">
        <f>[3]Labels!E302</f>
        <v>0</v>
      </c>
      <c r="F307">
        <f>[3]Labels!F302</f>
        <v>0</v>
      </c>
    </row>
    <row r="308" spans="1:6" x14ac:dyDescent="0.3">
      <c r="A308">
        <f>[3]Labels!A303</f>
        <v>0</v>
      </c>
      <c r="B308">
        <f>[3]Labels!B303</f>
        <v>0</v>
      </c>
      <c r="C308">
        <f>[3]Labels!C303</f>
        <v>0</v>
      </c>
      <c r="D308">
        <f>[3]Labels!D303</f>
        <v>0</v>
      </c>
      <c r="E308">
        <f>[3]Labels!E303</f>
        <v>0</v>
      </c>
      <c r="F308">
        <f>[3]Labels!F303</f>
        <v>0</v>
      </c>
    </row>
    <row r="309" spans="1:6" x14ac:dyDescent="0.3">
      <c r="A309">
        <f>[3]Labels!A304</f>
        <v>0</v>
      </c>
      <c r="B309">
        <f>[3]Labels!B304</f>
        <v>0</v>
      </c>
      <c r="C309">
        <f>[3]Labels!C304</f>
        <v>0</v>
      </c>
      <c r="D309">
        <f>[3]Labels!D304</f>
        <v>0</v>
      </c>
      <c r="E309">
        <f>[3]Labels!E304</f>
        <v>0</v>
      </c>
      <c r="F309">
        <f>[3]Labels!F304</f>
        <v>0</v>
      </c>
    </row>
    <row r="310" spans="1:6" x14ac:dyDescent="0.3">
      <c r="A310">
        <f>[3]Labels!A305</f>
        <v>0</v>
      </c>
      <c r="B310">
        <f>[3]Labels!B305</f>
        <v>0</v>
      </c>
      <c r="C310">
        <f>[3]Labels!C305</f>
        <v>0</v>
      </c>
      <c r="D310">
        <f>[3]Labels!D305</f>
        <v>0</v>
      </c>
      <c r="E310">
        <f>[3]Labels!E305</f>
        <v>0</v>
      </c>
      <c r="F310">
        <f>[3]Labels!F305</f>
        <v>0</v>
      </c>
    </row>
    <row r="311" spans="1:6" x14ac:dyDescent="0.3">
      <c r="A311">
        <f>[3]Labels!A306</f>
        <v>0</v>
      </c>
      <c r="B311">
        <f>[3]Labels!B306</f>
        <v>0</v>
      </c>
      <c r="C311">
        <f>[3]Labels!C306</f>
        <v>0</v>
      </c>
      <c r="D311">
        <f>[3]Labels!D306</f>
        <v>0</v>
      </c>
      <c r="E311">
        <f>[3]Labels!E306</f>
        <v>0</v>
      </c>
      <c r="F311">
        <f>[3]Labels!F306</f>
        <v>0</v>
      </c>
    </row>
    <row r="312" spans="1:6" x14ac:dyDescent="0.3">
      <c r="A312">
        <f>[3]Labels!A307</f>
        <v>0</v>
      </c>
      <c r="B312">
        <f>[3]Labels!B307</f>
        <v>0</v>
      </c>
      <c r="C312">
        <f>[3]Labels!C307</f>
        <v>0</v>
      </c>
      <c r="D312">
        <f>[3]Labels!D307</f>
        <v>0</v>
      </c>
      <c r="E312">
        <f>[3]Labels!E307</f>
        <v>0</v>
      </c>
      <c r="F312">
        <f>[3]Labels!F307</f>
        <v>0</v>
      </c>
    </row>
    <row r="313" spans="1:6" x14ac:dyDescent="0.3">
      <c r="A313">
        <f>[3]Labels!A308</f>
        <v>0</v>
      </c>
      <c r="B313">
        <f>[3]Labels!B308</f>
        <v>0</v>
      </c>
      <c r="C313">
        <f>[3]Labels!C308</f>
        <v>0</v>
      </c>
      <c r="D313">
        <f>[3]Labels!D308</f>
        <v>0</v>
      </c>
      <c r="E313">
        <f>[3]Labels!E308</f>
        <v>0</v>
      </c>
      <c r="F313">
        <f>[3]Labels!F308</f>
        <v>0</v>
      </c>
    </row>
    <row r="314" spans="1:6" x14ac:dyDescent="0.3">
      <c r="A314">
        <f>[3]Labels!A309</f>
        <v>0</v>
      </c>
      <c r="B314">
        <f>[3]Labels!B309</f>
        <v>0</v>
      </c>
      <c r="C314">
        <f>[3]Labels!C309</f>
        <v>0</v>
      </c>
      <c r="D314">
        <f>[3]Labels!D309</f>
        <v>0</v>
      </c>
      <c r="E314">
        <f>[3]Labels!E309</f>
        <v>0</v>
      </c>
      <c r="F314">
        <f>[3]Labels!F309</f>
        <v>0</v>
      </c>
    </row>
    <row r="315" spans="1:6" x14ac:dyDescent="0.3">
      <c r="A315">
        <f>[3]Labels!A310</f>
        <v>0</v>
      </c>
      <c r="B315">
        <f>[3]Labels!B310</f>
        <v>0</v>
      </c>
      <c r="C315">
        <f>[3]Labels!C310</f>
        <v>0</v>
      </c>
      <c r="D315">
        <f>[3]Labels!D310</f>
        <v>0</v>
      </c>
      <c r="E315">
        <f>[3]Labels!E310</f>
        <v>0</v>
      </c>
      <c r="F315">
        <f>[3]Labels!F310</f>
        <v>0</v>
      </c>
    </row>
    <row r="316" spans="1:6" x14ac:dyDescent="0.3">
      <c r="A316">
        <f>[3]Labels!A311</f>
        <v>0</v>
      </c>
      <c r="B316">
        <f>[3]Labels!B311</f>
        <v>0</v>
      </c>
      <c r="C316">
        <f>[3]Labels!C311</f>
        <v>0</v>
      </c>
      <c r="D316">
        <f>[3]Labels!D311</f>
        <v>0</v>
      </c>
      <c r="E316">
        <f>[3]Labels!E311</f>
        <v>0</v>
      </c>
      <c r="F316">
        <f>[3]Labels!F311</f>
        <v>0</v>
      </c>
    </row>
    <row r="317" spans="1:6" x14ac:dyDescent="0.3">
      <c r="A317">
        <f>[3]Labels!A312</f>
        <v>0</v>
      </c>
      <c r="B317">
        <f>[3]Labels!B312</f>
        <v>0</v>
      </c>
      <c r="C317">
        <f>[3]Labels!C312</f>
        <v>0</v>
      </c>
      <c r="D317">
        <f>[3]Labels!D312</f>
        <v>0</v>
      </c>
      <c r="E317">
        <f>[3]Labels!E312</f>
        <v>0</v>
      </c>
      <c r="F317">
        <f>[3]Labels!F312</f>
        <v>0</v>
      </c>
    </row>
    <row r="318" spans="1:6" x14ac:dyDescent="0.3">
      <c r="A318">
        <f>[3]Labels!A313</f>
        <v>0</v>
      </c>
      <c r="B318">
        <f>[3]Labels!B313</f>
        <v>0</v>
      </c>
      <c r="C318">
        <f>[3]Labels!C313</f>
        <v>0</v>
      </c>
      <c r="D318">
        <f>[3]Labels!D313</f>
        <v>0</v>
      </c>
      <c r="E318">
        <f>[3]Labels!E313</f>
        <v>0</v>
      </c>
      <c r="F318">
        <f>[3]Labels!F313</f>
        <v>0</v>
      </c>
    </row>
    <row r="319" spans="1:6" x14ac:dyDescent="0.3">
      <c r="A319">
        <f>[3]Labels!A314</f>
        <v>0</v>
      </c>
      <c r="B319">
        <f>[3]Labels!B314</f>
        <v>0</v>
      </c>
      <c r="C319">
        <f>[3]Labels!C314</f>
        <v>0</v>
      </c>
      <c r="D319">
        <f>[3]Labels!D314</f>
        <v>0</v>
      </c>
      <c r="E319">
        <f>[3]Labels!E314</f>
        <v>0</v>
      </c>
      <c r="F319">
        <f>[3]Labels!F314</f>
        <v>0</v>
      </c>
    </row>
    <row r="320" spans="1:6" x14ac:dyDescent="0.3">
      <c r="A320">
        <f>[3]Labels!A315</f>
        <v>0</v>
      </c>
      <c r="B320">
        <f>[3]Labels!B315</f>
        <v>0</v>
      </c>
      <c r="C320">
        <f>[3]Labels!C315</f>
        <v>0</v>
      </c>
      <c r="D320">
        <f>[3]Labels!D315</f>
        <v>0</v>
      </c>
      <c r="E320">
        <f>[3]Labels!E315</f>
        <v>0</v>
      </c>
      <c r="F320">
        <f>[3]Labels!F315</f>
        <v>0</v>
      </c>
    </row>
    <row r="321" spans="1:6" x14ac:dyDescent="0.3">
      <c r="A321">
        <f>[3]Labels!A316</f>
        <v>0</v>
      </c>
      <c r="B321">
        <f>[3]Labels!B316</f>
        <v>0</v>
      </c>
      <c r="C321">
        <f>[3]Labels!C316</f>
        <v>0</v>
      </c>
      <c r="D321">
        <f>[3]Labels!D316</f>
        <v>0</v>
      </c>
      <c r="E321">
        <f>[3]Labels!E316</f>
        <v>0</v>
      </c>
      <c r="F321">
        <f>[3]Labels!F316</f>
        <v>0</v>
      </c>
    </row>
    <row r="322" spans="1:6" x14ac:dyDescent="0.3">
      <c r="A322">
        <f>[3]Labels!A317</f>
        <v>0</v>
      </c>
      <c r="B322">
        <f>[3]Labels!B317</f>
        <v>0</v>
      </c>
      <c r="C322">
        <f>[3]Labels!C317</f>
        <v>0</v>
      </c>
      <c r="D322">
        <f>[3]Labels!D317</f>
        <v>0</v>
      </c>
      <c r="E322">
        <f>[3]Labels!E317</f>
        <v>0</v>
      </c>
      <c r="F322">
        <f>[3]Labels!F317</f>
        <v>0</v>
      </c>
    </row>
    <row r="323" spans="1:6" x14ac:dyDescent="0.3">
      <c r="A323">
        <f>[3]Labels!A318</f>
        <v>0</v>
      </c>
      <c r="B323">
        <f>[3]Labels!B318</f>
        <v>0</v>
      </c>
      <c r="C323">
        <f>[3]Labels!C318</f>
        <v>0</v>
      </c>
      <c r="D323">
        <f>[3]Labels!D318</f>
        <v>0</v>
      </c>
      <c r="E323">
        <f>[3]Labels!E318</f>
        <v>0</v>
      </c>
      <c r="F323">
        <f>[3]Labels!F318</f>
        <v>0</v>
      </c>
    </row>
    <row r="324" spans="1:6" x14ac:dyDescent="0.3">
      <c r="A324">
        <f>[3]Labels!A319</f>
        <v>0</v>
      </c>
      <c r="B324">
        <f>[3]Labels!B319</f>
        <v>0</v>
      </c>
      <c r="C324">
        <f>[3]Labels!C319</f>
        <v>0</v>
      </c>
      <c r="D324">
        <f>[3]Labels!D319</f>
        <v>0</v>
      </c>
      <c r="E324">
        <f>[3]Labels!E319</f>
        <v>0</v>
      </c>
      <c r="F324">
        <f>[3]Labels!F319</f>
        <v>0</v>
      </c>
    </row>
    <row r="325" spans="1:6" x14ac:dyDescent="0.3">
      <c r="A325">
        <f>[3]Labels!A320</f>
        <v>0</v>
      </c>
      <c r="B325">
        <f>[3]Labels!B320</f>
        <v>0</v>
      </c>
      <c r="C325">
        <f>[3]Labels!C320</f>
        <v>0</v>
      </c>
      <c r="D325">
        <f>[3]Labels!D320</f>
        <v>0</v>
      </c>
      <c r="E325">
        <f>[3]Labels!E320</f>
        <v>0</v>
      </c>
      <c r="F325">
        <f>[3]Labels!F320</f>
        <v>0</v>
      </c>
    </row>
    <row r="326" spans="1:6" x14ac:dyDescent="0.3">
      <c r="A326">
        <f>[3]Labels!A321</f>
        <v>0</v>
      </c>
      <c r="B326">
        <f>[3]Labels!B321</f>
        <v>0</v>
      </c>
      <c r="C326">
        <f>[3]Labels!C321</f>
        <v>0</v>
      </c>
      <c r="D326">
        <f>[3]Labels!D321</f>
        <v>0</v>
      </c>
      <c r="E326">
        <f>[3]Labels!E321</f>
        <v>0</v>
      </c>
      <c r="F326">
        <f>[3]Labels!F321</f>
        <v>0</v>
      </c>
    </row>
    <row r="327" spans="1:6" x14ac:dyDescent="0.3">
      <c r="A327">
        <f>[3]Labels!A322</f>
        <v>0</v>
      </c>
      <c r="B327">
        <f>[3]Labels!B322</f>
        <v>0</v>
      </c>
      <c r="C327">
        <f>[3]Labels!C322</f>
        <v>0</v>
      </c>
      <c r="D327">
        <f>[3]Labels!D322</f>
        <v>0</v>
      </c>
      <c r="E327">
        <f>[3]Labels!E322</f>
        <v>0</v>
      </c>
      <c r="F327">
        <f>[3]Labels!F322</f>
        <v>0</v>
      </c>
    </row>
    <row r="328" spans="1:6" x14ac:dyDescent="0.3">
      <c r="A328">
        <f>[3]Labels!A323</f>
        <v>0</v>
      </c>
      <c r="B328">
        <f>[3]Labels!B323</f>
        <v>0</v>
      </c>
      <c r="C328">
        <f>[3]Labels!C323</f>
        <v>0</v>
      </c>
      <c r="D328">
        <f>[3]Labels!D323</f>
        <v>0</v>
      </c>
      <c r="E328">
        <f>[3]Labels!E323</f>
        <v>0</v>
      </c>
      <c r="F328">
        <f>[3]Labels!F323</f>
        <v>0</v>
      </c>
    </row>
    <row r="329" spans="1:6" x14ac:dyDescent="0.3">
      <c r="A329">
        <f>[3]Labels!A324</f>
        <v>0</v>
      </c>
      <c r="B329">
        <f>[3]Labels!B324</f>
        <v>0</v>
      </c>
      <c r="C329">
        <f>[3]Labels!C324</f>
        <v>0</v>
      </c>
      <c r="D329">
        <f>[3]Labels!D324</f>
        <v>0</v>
      </c>
      <c r="E329">
        <f>[3]Labels!E324</f>
        <v>0</v>
      </c>
      <c r="F329">
        <f>[3]Labels!F324</f>
        <v>0</v>
      </c>
    </row>
    <row r="330" spans="1:6" x14ac:dyDescent="0.3">
      <c r="A330">
        <f>[3]Labels!A325</f>
        <v>0</v>
      </c>
      <c r="B330">
        <f>[3]Labels!B325</f>
        <v>0</v>
      </c>
      <c r="C330">
        <f>[3]Labels!C325</f>
        <v>0</v>
      </c>
      <c r="D330">
        <f>[3]Labels!D325</f>
        <v>0</v>
      </c>
      <c r="E330">
        <f>[3]Labels!E325</f>
        <v>0</v>
      </c>
      <c r="F330">
        <f>[3]Labels!F325</f>
        <v>0</v>
      </c>
    </row>
    <row r="331" spans="1:6" x14ac:dyDescent="0.3">
      <c r="A331">
        <f>[3]Labels!A326</f>
        <v>0</v>
      </c>
      <c r="B331">
        <f>[3]Labels!B326</f>
        <v>0</v>
      </c>
      <c r="C331">
        <f>[3]Labels!C326</f>
        <v>0</v>
      </c>
      <c r="D331">
        <f>[3]Labels!D326</f>
        <v>0</v>
      </c>
      <c r="E331">
        <f>[3]Labels!E326</f>
        <v>0</v>
      </c>
      <c r="F331">
        <f>[3]Labels!F326</f>
        <v>0</v>
      </c>
    </row>
    <row r="332" spans="1:6" x14ac:dyDescent="0.3">
      <c r="A332">
        <f>[3]Labels!A327</f>
        <v>0</v>
      </c>
      <c r="B332">
        <f>[3]Labels!B327</f>
        <v>0</v>
      </c>
      <c r="C332">
        <f>[3]Labels!C327</f>
        <v>0</v>
      </c>
      <c r="D332">
        <f>[3]Labels!D327</f>
        <v>0</v>
      </c>
      <c r="E332">
        <f>[3]Labels!E327</f>
        <v>0</v>
      </c>
      <c r="F332">
        <f>[3]Labels!F327</f>
        <v>0</v>
      </c>
    </row>
    <row r="333" spans="1:6" x14ac:dyDescent="0.3">
      <c r="A333">
        <f>[3]Labels!A328</f>
        <v>0</v>
      </c>
      <c r="B333">
        <f>[3]Labels!B328</f>
        <v>0</v>
      </c>
      <c r="C333">
        <f>[3]Labels!C328</f>
        <v>0</v>
      </c>
      <c r="D333">
        <f>[3]Labels!D328</f>
        <v>0</v>
      </c>
      <c r="E333">
        <f>[3]Labels!E328</f>
        <v>0</v>
      </c>
      <c r="F333">
        <f>[3]Labels!F328</f>
        <v>0</v>
      </c>
    </row>
    <row r="334" spans="1:6" x14ac:dyDescent="0.3">
      <c r="A334">
        <f>[3]Labels!A329</f>
        <v>0</v>
      </c>
      <c r="B334">
        <f>[3]Labels!B329</f>
        <v>0</v>
      </c>
      <c r="C334">
        <f>[3]Labels!C329</f>
        <v>0</v>
      </c>
      <c r="D334">
        <f>[3]Labels!D329</f>
        <v>0</v>
      </c>
      <c r="E334">
        <f>[3]Labels!E329</f>
        <v>0</v>
      </c>
      <c r="F334">
        <f>[3]Labels!F329</f>
        <v>0</v>
      </c>
    </row>
    <row r="335" spans="1:6" x14ac:dyDescent="0.3">
      <c r="A335">
        <f>[3]Labels!A330</f>
        <v>0</v>
      </c>
      <c r="B335">
        <f>[3]Labels!B330</f>
        <v>0</v>
      </c>
      <c r="C335">
        <f>[3]Labels!C330</f>
        <v>0</v>
      </c>
      <c r="D335">
        <f>[3]Labels!D330</f>
        <v>0</v>
      </c>
      <c r="E335">
        <f>[3]Labels!E330</f>
        <v>0</v>
      </c>
      <c r="F335">
        <f>[3]Labels!F330</f>
        <v>0</v>
      </c>
    </row>
    <row r="336" spans="1:6" x14ac:dyDescent="0.3">
      <c r="A336">
        <f>[3]Labels!A331</f>
        <v>0</v>
      </c>
      <c r="B336">
        <f>[3]Labels!B331</f>
        <v>0</v>
      </c>
      <c r="C336">
        <f>[3]Labels!C331</f>
        <v>0</v>
      </c>
      <c r="D336">
        <f>[3]Labels!D331</f>
        <v>0</v>
      </c>
      <c r="E336">
        <f>[3]Labels!E331</f>
        <v>0</v>
      </c>
      <c r="F336">
        <f>[3]Labels!F331</f>
        <v>0</v>
      </c>
    </row>
    <row r="337" spans="1:6" x14ac:dyDescent="0.3">
      <c r="A337">
        <f>[3]Labels!A332</f>
        <v>0</v>
      </c>
      <c r="B337">
        <f>[3]Labels!B332</f>
        <v>0</v>
      </c>
      <c r="C337">
        <f>[3]Labels!C332</f>
        <v>0</v>
      </c>
      <c r="D337">
        <f>[3]Labels!D332</f>
        <v>0</v>
      </c>
      <c r="E337">
        <f>[3]Labels!E332</f>
        <v>0</v>
      </c>
      <c r="F337">
        <f>[3]Labels!F332</f>
        <v>0</v>
      </c>
    </row>
    <row r="338" spans="1:6" x14ac:dyDescent="0.3">
      <c r="A338">
        <f>[3]Labels!A333</f>
        <v>0</v>
      </c>
      <c r="B338">
        <f>[3]Labels!B333</f>
        <v>0</v>
      </c>
      <c r="C338">
        <f>[3]Labels!C333</f>
        <v>0</v>
      </c>
      <c r="D338">
        <f>[3]Labels!D333</f>
        <v>0</v>
      </c>
      <c r="E338">
        <f>[3]Labels!E333</f>
        <v>0</v>
      </c>
      <c r="F338">
        <f>[3]Labels!F333</f>
        <v>0</v>
      </c>
    </row>
    <row r="339" spans="1:6" x14ac:dyDescent="0.3">
      <c r="A339">
        <f>[3]Labels!A334</f>
        <v>0</v>
      </c>
      <c r="B339">
        <f>[3]Labels!B334</f>
        <v>0</v>
      </c>
      <c r="C339">
        <f>[3]Labels!C334</f>
        <v>0</v>
      </c>
      <c r="D339">
        <f>[3]Labels!D334</f>
        <v>0</v>
      </c>
      <c r="E339">
        <f>[3]Labels!E334</f>
        <v>0</v>
      </c>
      <c r="F339">
        <f>[3]Labels!F334</f>
        <v>0</v>
      </c>
    </row>
    <row r="340" spans="1:6" x14ac:dyDescent="0.3">
      <c r="A340">
        <f>[3]Labels!A335</f>
        <v>0</v>
      </c>
      <c r="B340">
        <f>[3]Labels!B335</f>
        <v>0</v>
      </c>
      <c r="C340">
        <f>[3]Labels!C335</f>
        <v>0</v>
      </c>
      <c r="D340">
        <f>[3]Labels!D335</f>
        <v>0</v>
      </c>
      <c r="E340">
        <f>[3]Labels!E335</f>
        <v>0</v>
      </c>
      <c r="F340">
        <f>[3]Labels!F335</f>
        <v>0</v>
      </c>
    </row>
    <row r="341" spans="1:6" x14ac:dyDescent="0.3">
      <c r="A341">
        <f>[3]Labels!A336</f>
        <v>0</v>
      </c>
      <c r="B341">
        <f>[3]Labels!B336</f>
        <v>0</v>
      </c>
      <c r="C341">
        <f>[3]Labels!C336</f>
        <v>0</v>
      </c>
      <c r="D341">
        <f>[3]Labels!D336</f>
        <v>0</v>
      </c>
      <c r="E341">
        <f>[3]Labels!E336</f>
        <v>0</v>
      </c>
      <c r="F341">
        <f>[3]Labels!F336</f>
        <v>0</v>
      </c>
    </row>
    <row r="342" spans="1:6" x14ac:dyDescent="0.3">
      <c r="A342">
        <f>[3]Labels!A337</f>
        <v>0</v>
      </c>
      <c r="B342">
        <f>[3]Labels!B337</f>
        <v>0</v>
      </c>
      <c r="C342">
        <f>[3]Labels!C337</f>
        <v>0</v>
      </c>
      <c r="D342">
        <f>[3]Labels!D337</f>
        <v>0</v>
      </c>
      <c r="E342">
        <f>[3]Labels!E337</f>
        <v>0</v>
      </c>
      <c r="F342">
        <f>[3]Labels!F337</f>
        <v>0</v>
      </c>
    </row>
    <row r="343" spans="1:6" x14ac:dyDescent="0.3">
      <c r="A343">
        <f>[3]Labels!A338</f>
        <v>0</v>
      </c>
      <c r="B343">
        <f>[3]Labels!B338</f>
        <v>0</v>
      </c>
      <c r="C343">
        <f>[3]Labels!C338</f>
        <v>0</v>
      </c>
      <c r="D343">
        <f>[3]Labels!D338</f>
        <v>0</v>
      </c>
      <c r="E343">
        <f>[3]Labels!E338</f>
        <v>0</v>
      </c>
      <c r="F343">
        <f>[3]Labels!F338</f>
        <v>0</v>
      </c>
    </row>
    <row r="344" spans="1:6" x14ac:dyDescent="0.3">
      <c r="A344">
        <f>[3]Labels!A339</f>
        <v>0</v>
      </c>
      <c r="B344">
        <f>[3]Labels!B339</f>
        <v>0</v>
      </c>
      <c r="C344">
        <f>[3]Labels!C339</f>
        <v>0</v>
      </c>
      <c r="D344">
        <f>[3]Labels!D339</f>
        <v>0</v>
      </c>
      <c r="E344">
        <f>[3]Labels!E339</f>
        <v>0</v>
      </c>
      <c r="F344">
        <f>[3]Labels!F339</f>
        <v>0</v>
      </c>
    </row>
    <row r="345" spans="1:6" x14ac:dyDescent="0.3">
      <c r="A345">
        <f>[3]Labels!A340</f>
        <v>0</v>
      </c>
      <c r="B345">
        <f>[3]Labels!B340</f>
        <v>0</v>
      </c>
      <c r="C345">
        <f>[3]Labels!C340</f>
        <v>0</v>
      </c>
      <c r="D345">
        <f>[3]Labels!D340</f>
        <v>0</v>
      </c>
      <c r="E345">
        <f>[3]Labels!E340</f>
        <v>0</v>
      </c>
      <c r="F345">
        <f>[3]Labels!F340</f>
        <v>0</v>
      </c>
    </row>
    <row r="346" spans="1:6" x14ac:dyDescent="0.3">
      <c r="A346">
        <f>[3]Labels!A341</f>
        <v>0</v>
      </c>
      <c r="B346">
        <f>[3]Labels!B341</f>
        <v>0</v>
      </c>
      <c r="C346">
        <f>[3]Labels!C341</f>
        <v>0</v>
      </c>
      <c r="D346">
        <f>[3]Labels!D341</f>
        <v>0</v>
      </c>
      <c r="E346">
        <f>[3]Labels!E341</f>
        <v>0</v>
      </c>
      <c r="F346">
        <f>[3]Labels!F341</f>
        <v>0</v>
      </c>
    </row>
    <row r="347" spans="1:6" x14ac:dyDescent="0.3">
      <c r="A347">
        <f>[3]Labels!A342</f>
        <v>0</v>
      </c>
      <c r="B347">
        <f>[3]Labels!B342</f>
        <v>0</v>
      </c>
      <c r="C347">
        <f>[3]Labels!C342</f>
        <v>0</v>
      </c>
      <c r="D347">
        <f>[3]Labels!D342</f>
        <v>0</v>
      </c>
      <c r="E347">
        <f>[3]Labels!E342</f>
        <v>0</v>
      </c>
      <c r="F347">
        <f>[3]Labels!F342</f>
        <v>0</v>
      </c>
    </row>
    <row r="348" spans="1:6" x14ac:dyDescent="0.3">
      <c r="A348">
        <f>[3]Labels!A343</f>
        <v>0</v>
      </c>
      <c r="B348">
        <f>[3]Labels!B343</f>
        <v>0</v>
      </c>
      <c r="C348">
        <f>[3]Labels!C343</f>
        <v>0</v>
      </c>
      <c r="D348">
        <f>[3]Labels!D343</f>
        <v>0</v>
      </c>
      <c r="E348">
        <f>[3]Labels!E343</f>
        <v>0</v>
      </c>
      <c r="F348">
        <f>[3]Labels!F343</f>
        <v>0</v>
      </c>
    </row>
    <row r="349" spans="1:6" x14ac:dyDescent="0.3">
      <c r="A349">
        <f>[3]Labels!A344</f>
        <v>0</v>
      </c>
      <c r="B349">
        <f>[3]Labels!B344</f>
        <v>0</v>
      </c>
      <c r="C349">
        <f>[3]Labels!C344</f>
        <v>0</v>
      </c>
      <c r="D349">
        <f>[3]Labels!D344</f>
        <v>0</v>
      </c>
      <c r="E349">
        <f>[3]Labels!E344</f>
        <v>0</v>
      </c>
      <c r="F349">
        <f>[3]Labels!F344</f>
        <v>0</v>
      </c>
    </row>
    <row r="350" spans="1:6" x14ac:dyDescent="0.3">
      <c r="A350">
        <f>[3]Labels!A345</f>
        <v>0</v>
      </c>
      <c r="B350">
        <f>[3]Labels!B345</f>
        <v>0</v>
      </c>
      <c r="C350">
        <f>[3]Labels!C345</f>
        <v>0</v>
      </c>
      <c r="D350">
        <f>[3]Labels!D345</f>
        <v>0</v>
      </c>
      <c r="E350">
        <f>[3]Labels!E345</f>
        <v>0</v>
      </c>
      <c r="F350">
        <f>[3]Labels!F345</f>
        <v>0</v>
      </c>
    </row>
    <row r="351" spans="1:6" x14ac:dyDescent="0.3">
      <c r="A351">
        <f>[3]Labels!A346</f>
        <v>0</v>
      </c>
      <c r="B351">
        <f>[3]Labels!B346</f>
        <v>0</v>
      </c>
      <c r="C351">
        <f>[3]Labels!C346</f>
        <v>0</v>
      </c>
      <c r="D351">
        <f>[3]Labels!D346</f>
        <v>0</v>
      </c>
      <c r="E351">
        <f>[3]Labels!E346</f>
        <v>0</v>
      </c>
      <c r="F351">
        <f>[3]Labels!F346</f>
        <v>0</v>
      </c>
    </row>
    <row r="352" spans="1:6" x14ac:dyDescent="0.3">
      <c r="A352">
        <f>[3]Labels!A347</f>
        <v>0</v>
      </c>
      <c r="B352">
        <f>[3]Labels!B347</f>
        <v>0</v>
      </c>
      <c r="C352">
        <f>[3]Labels!C347</f>
        <v>0</v>
      </c>
      <c r="D352">
        <f>[3]Labels!D347</f>
        <v>0</v>
      </c>
      <c r="E352">
        <f>[3]Labels!E347</f>
        <v>0</v>
      </c>
      <c r="F352">
        <f>[3]Labels!F347</f>
        <v>0</v>
      </c>
    </row>
    <row r="353" spans="1:6" x14ac:dyDescent="0.3">
      <c r="A353">
        <f>[3]Labels!A348</f>
        <v>0</v>
      </c>
      <c r="B353">
        <f>[3]Labels!B348</f>
        <v>0</v>
      </c>
      <c r="C353">
        <f>[3]Labels!C348</f>
        <v>0</v>
      </c>
      <c r="D353">
        <f>[3]Labels!D348</f>
        <v>0</v>
      </c>
      <c r="E353">
        <f>[3]Labels!E348</f>
        <v>0</v>
      </c>
      <c r="F353">
        <f>[3]Labels!F348</f>
        <v>0</v>
      </c>
    </row>
    <row r="354" spans="1:6" x14ac:dyDescent="0.3">
      <c r="A354">
        <f>[3]Labels!A349</f>
        <v>0</v>
      </c>
      <c r="B354">
        <f>[3]Labels!B349</f>
        <v>0</v>
      </c>
      <c r="C354">
        <f>[3]Labels!C349</f>
        <v>0</v>
      </c>
      <c r="D354">
        <f>[3]Labels!D349</f>
        <v>0</v>
      </c>
      <c r="E354">
        <f>[3]Labels!E349</f>
        <v>0</v>
      </c>
      <c r="F354">
        <f>[3]Labels!F349</f>
        <v>0</v>
      </c>
    </row>
    <row r="355" spans="1:6" x14ac:dyDescent="0.3">
      <c r="A355">
        <f>[3]Labels!A350</f>
        <v>0</v>
      </c>
      <c r="B355">
        <f>[3]Labels!B350</f>
        <v>0</v>
      </c>
      <c r="C355">
        <f>[3]Labels!C350</f>
        <v>0</v>
      </c>
      <c r="D355">
        <f>[3]Labels!D350</f>
        <v>0</v>
      </c>
      <c r="E355">
        <f>[3]Labels!E350</f>
        <v>0</v>
      </c>
      <c r="F355">
        <f>[3]Labels!F350</f>
        <v>0</v>
      </c>
    </row>
    <row r="356" spans="1:6" x14ac:dyDescent="0.3">
      <c r="A356">
        <f>[3]Labels!A351</f>
        <v>0</v>
      </c>
      <c r="B356">
        <f>[3]Labels!B351</f>
        <v>0</v>
      </c>
      <c r="C356">
        <f>[3]Labels!C351</f>
        <v>0</v>
      </c>
      <c r="D356">
        <f>[3]Labels!D351</f>
        <v>0</v>
      </c>
      <c r="E356">
        <f>[3]Labels!E351</f>
        <v>0</v>
      </c>
      <c r="F356">
        <f>[3]Labels!F351</f>
        <v>0</v>
      </c>
    </row>
    <row r="357" spans="1:6" x14ac:dyDescent="0.3">
      <c r="A357">
        <f>[3]Labels!A352</f>
        <v>0</v>
      </c>
      <c r="B357">
        <f>[3]Labels!B352</f>
        <v>0</v>
      </c>
      <c r="C357">
        <f>[3]Labels!C352</f>
        <v>0</v>
      </c>
      <c r="D357">
        <f>[3]Labels!D352</f>
        <v>0</v>
      </c>
      <c r="E357">
        <f>[3]Labels!E352</f>
        <v>0</v>
      </c>
      <c r="F357">
        <f>[3]Labels!F352</f>
        <v>0</v>
      </c>
    </row>
    <row r="358" spans="1:6" x14ac:dyDescent="0.3">
      <c r="A358">
        <f>[3]Labels!A353</f>
        <v>0</v>
      </c>
      <c r="B358">
        <f>[3]Labels!B353</f>
        <v>0</v>
      </c>
      <c r="C358">
        <f>[3]Labels!C353</f>
        <v>0</v>
      </c>
      <c r="D358">
        <f>[3]Labels!D353</f>
        <v>0</v>
      </c>
      <c r="E358">
        <f>[3]Labels!E353</f>
        <v>0</v>
      </c>
      <c r="F358">
        <f>[3]Labels!F353</f>
        <v>0</v>
      </c>
    </row>
    <row r="359" spans="1:6" x14ac:dyDescent="0.3">
      <c r="A359">
        <f>[3]Labels!A354</f>
        <v>0</v>
      </c>
      <c r="B359">
        <f>[3]Labels!B354</f>
        <v>0</v>
      </c>
      <c r="C359">
        <f>[3]Labels!C354</f>
        <v>0</v>
      </c>
      <c r="D359">
        <f>[3]Labels!D354</f>
        <v>0</v>
      </c>
      <c r="E359">
        <f>[3]Labels!E354</f>
        <v>0</v>
      </c>
      <c r="F359">
        <f>[3]Labels!F354</f>
        <v>0</v>
      </c>
    </row>
    <row r="360" spans="1:6" x14ac:dyDescent="0.3">
      <c r="A360">
        <f>[3]Labels!A355</f>
        <v>0</v>
      </c>
      <c r="B360">
        <f>[3]Labels!B355</f>
        <v>0</v>
      </c>
      <c r="C360">
        <f>[3]Labels!C355</f>
        <v>0</v>
      </c>
      <c r="D360">
        <f>[3]Labels!D355</f>
        <v>0</v>
      </c>
      <c r="E360">
        <f>[3]Labels!E355</f>
        <v>0</v>
      </c>
      <c r="F360">
        <f>[3]Labels!F355</f>
        <v>0</v>
      </c>
    </row>
    <row r="361" spans="1:6" x14ac:dyDescent="0.3">
      <c r="A361">
        <f>[3]Labels!A356</f>
        <v>0</v>
      </c>
      <c r="B361">
        <f>[3]Labels!B356</f>
        <v>0</v>
      </c>
      <c r="C361">
        <f>[3]Labels!C356</f>
        <v>0</v>
      </c>
      <c r="D361">
        <f>[3]Labels!D356</f>
        <v>0</v>
      </c>
      <c r="E361">
        <f>[3]Labels!E356</f>
        <v>0</v>
      </c>
      <c r="F361">
        <f>[3]Labels!F356</f>
        <v>0</v>
      </c>
    </row>
    <row r="362" spans="1:6" x14ac:dyDescent="0.3">
      <c r="A362">
        <f>[3]Labels!A357</f>
        <v>0</v>
      </c>
      <c r="B362">
        <f>[3]Labels!B357</f>
        <v>0</v>
      </c>
      <c r="C362">
        <f>[3]Labels!C357</f>
        <v>0</v>
      </c>
      <c r="D362">
        <f>[3]Labels!D357</f>
        <v>0</v>
      </c>
      <c r="E362">
        <f>[3]Labels!E357</f>
        <v>0</v>
      </c>
      <c r="F362">
        <f>[3]Labels!F357</f>
        <v>0</v>
      </c>
    </row>
    <row r="363" spans="1:6" x14ac:dyDescent="0.3">
      <c r="A363">
        <f>[3]Labels!A358</f>
        <v>0</v>
      </c>
      <c r="B363">
        <f>[3]Labels!B358</f>
        <v>0</v>
      </c>
      <c r="C363">
        <f>[3]Labels!C358</f>
        <v>0</v>
      </c>
      <c r="D363">
        <f>[3]Labels!D358</f>
        <v>0</v>
      </c>
      <c r="E363">
        <f>[3]Labels!E358</f>
        <v>0</v>
      </c>
      <c r="F363">
        <f>[3]Labels!F358</f>
        <v>0</v>
      </c>
    </row>
    <row r="364" spans="1:6" x14ac:dyDescent="0.3">
      <c r="A364">
        <f>[3]Labels!A359</f>
        <v>0</v>
      </c>
      <c r="B364">
        <f>[3]Labels!B359</f>
        <v>0</v>
      </c>
      <c r="C364">
        <f>[3]Labels!C359</f>
        <v>0</v>
      </c>
      <c r="D364">
        <f>[3]Labels!D359</f>
        <v>0</v>
      </c>
      <c r="E364">
        <f>[3]Labels!E359</f>
        <v>0</v>
      </c>
      <c r="F364">
        <f>[3]Labels!F359</f>
        <v>0</v>
      </c>
    </row>
    <row r="365" spans="1:6" x14ac:dyDescent="0.3">
      <c r="A365">
        <f>[3]Labels!A360</f>
        <v>0</v>
      </c>
      <c r="B365">
        <f>[3]Labels!B360</f>
        <v>0</v>
      </c>
      <c r="C365">
        <f>[3]Labels!C360</f>
        <v>0</v>
      </c>
      <c r="D365">
        <f>[3]Labels!D360</f>
        <v>0</v>
      </c>
      <c r="E365">
        <f>[3]Labels!E360</f>
        <v>0</v>
      </c>
      <c r="F365">
        <f>[3]Labels!F360</f>
        <v>0</v>
      </c>
    </row>
    <row r="366" spans="1:6" x14ac:dyDescent="0.3">
      <c r="A366">
        <f>[3]Labels!A361</f>
        <v>0</v>
      </c>
      <c r="B366">
        <f>[3]Labels!B361</f>
        <v>0</v>
      </c>
      <c r="C366">
        <f>[3]Labels!C361</f>
        <v>0</v>
      </c>
      <c r="D366">
        <f>[3]Labels!D361</f>
        <v>0</v>
      </c>
      <c r="E366">
        <f>[3]Labels!E361</f>
        <v>0</v>
      </c>
      <c r="F366">
        <f>[3]Labels!F361</f>
        <v>0</v>
      </c>
    </row>
    <row r="367" spans="1:6" x14ac:dyDescent="0.3">
      <c r="A367">
        <f>[3]Labels!A362</f>
        <v>0</v>
      </c>
      <c r="B367">
        <f>[3]Labels!B362</f>
        <v>0</v>
      </c>
      <c r="C367">
        <f>[3]Labels!C362</f>
        <v>0</v>
      </c>
      <c r="D367">
        <f>[3]Labels!D362</f>
        <v>0</v>
      </c>
      <c r="E367">
        <f>[3]Labels!E362</f>
        <v>0</v>
      </c>
      <c r="F367">
        <f>[3]Labels!F362</f>
        <v>0</v>
      </c>
    </row>
    <row r="368" spans="1:6" x14ac:dyDescent="0.3">
      <c r="A368">
        <f>[3]Labels!A363</f>
        <v>0</v>
      </c>
      <c r="B368">
        <f>[3]Labels!B363</f>
        <v>0</v>
      </c>
      <c r="C368">
        <f>[3]Labels!C363</f>
        <v>0</v>
      </c>
      <c r="D368">
        <f>[3]Labels!D363</f>
        <v>0</v>
      </c>
      <c r="E368">
        <f>[3]Labels!E363</f>
        <v>0</v>
      </c>
      <c r="F368">
        <f>[3]Labels!F363</f>
        <v>0</v>
      </c>
    </row>
    <row r="369" spans="1:6" x14ac:dyDescent="0.3">
      <c r="A369">
        <f>[3]Labels!A364</f>
        <v>0</v>
      </c>
      <c r="B369">
        <f>[3]Labels!B364</f>
        <v>0</v>
      </c>
      <c r="C369">
        <f>[3]Labels!C364</f>
        <v>0</v>
      </c>
      <c r="D369">
        <f>[3]Labels!D364</f>
        <v>0</v>
      </c>
      <c r="E369">
        <f>[3]Labels!E364</f>
        <v>0</v>
      </c>
      <c r="F369">
        <f>[3]Labels!F364</f>
        <v>0</v>
      </c>
    </row>
    <row r="370" spans="1:6" x14ac:dyDescent="0.3">
      <c r="A370">
        <f>[3]Labels!A365</f>
        <v>0</v>
      </c>
      <c r="B370">
        <f>[3]Labels!B365</f>
        <v>0</v>
      </c>
      <c r="C370">
        <f>[3]Labels!C365</f>
        <v>0</v>
      </c>
      <c r="D370">
        <f>[3]Labels!D365</f>
        <v>0</v>
      </c>
      <c r="E370">
        <f>[3]Labels!E365</f>
        <v>0</v>
      </c>
      <c r="F370">
        <f>[3]Labels!F365</f>
        <v>0</v>
      </c>
    </row>
    <row r="371" spans="1:6" x14ac:dyDescent="0.3">
      <c r="A371">
        <f>[3]Labels!A366</f>
        <v>0</v>
      </c>
      <c r="B371">
        <f>[3]Labels!B366</f>
        <v>0</v>
      </c>
      <c r="C371">
        <f>[3]Labels!C366</f>
        <v>0</v>
      </c>
      <c r="D371">
        <f>[3]Labels!D366</f>
        <v>0</v>
      </c>
      <c r="E371">
        <f>[3]Labels!E366</f>
        <v>0</v>
      </c>
      <c r="F371">
        <f>[3]Labels!F366</f>
        <v>0</v>
      </c>
    </row>
    <row r="372" spans="1:6" x14ac:dyDescent="0.3">
      <c r="A372">
        <f>[3]Labels!A367</f>
        <v>0</v>
      </c>
      <c r="B372">
        <f>[3]Labels!B367</f>
        <v>0</v>
      </c>
      <c r="C372">
        <f>[3]Labels!C367</f>
        <v>0</v>
      </c>
      <c r="D372">
        <f>[3]Labels!D367</f>
        <v>0</v>
      </c>
      <c r="E372">
        <f>[3]Labels!E367</f>
        <v>0</v>
      </c>
      <c r="F372">
        <f>[3]Labels!F367</f>
        <v>0</v>
      </c>
    </row>
    <row r="373" spans="1:6" x14ac:dyDescent="0.3">
      <c r="A373">
        <f>[3]Labels!A368</f>
        <v>0</v>
      </c>
      <c r="B373">
        <f>[3]Labels!B368</f>
        <v>0</v>
      </c>
      <c r="C373">
        <f>[3]Labels!C368</f>
        <v>0</v>
      </c>
      <c r="D373">
        <f>[3]Labels!D368</f>
        <v>0</v>
      </c>
      <c r="E373">
        <f>[3]Labels!E368</f>
        <v>0</v>
      </c>
      <c r="F373">
        <f>[3]Labels!F368</f>
        <v>0</v>
      </c>
    </row>
    <row r="374" spans="1:6" x14ac:dyDescent="0.3">
      <c r="A374">
        <f>[3]Labels!A369</f>
        <v>0</v>
      </c>
      <c r="B374">
        <f>[3]Labels!B369</f>
        <v>0</v>
      </c>
      <c r="C374">
        <f>[3]Labels!C369</f>
        <v>0</v>
      </c>
      <c r="D374">
        <f>[3]Labels!D369</f>
        <v>0</v>
      </c>
      <c r="E374">
        <f>[3]Labels!E369</f>
        <v>0</v>
      </c>
      <c r="F374">
        <f>[3]Labels!F369</f>
        <v>0</v>
      </c>
    </row>
    <row r="375" spans="1:6" x14ac:dyDescent="0.3">
      <c r="A375">
        <f>[3]Labels!A370</f>
        <v>0</v>
      </c>
      <c r="B375">
        <f>[3]Labels!B370</f>
        <v>0</v>
      </c>
      <c r="C375">
        <f>[3]Labels!C370</f>
        <v>0</v>
      </c>
      <c r="D375">
        <f>[3]Labels!D370</f>
        <v>0</v>
      </c>
      <c r="E375">
        <f>[3]Labels!E370</f>
        <v>0</v>
      </c>
      <c r="F375">
        <f>[3]Labels!F370</f>
        <v>0</v>
      </c>
    </row>
    <row r="376" spans="1:6" x14ac:dyDescent="0.3">
      <c r="A376">
        <f>[3]Labels!A371</f>
        <v>0</v>
      </c>
      <c r="B376">
        <f>[3]Labels!B371</f>
        <v>0</v>
      </c>
      <c r="C376">
        <f>[3]Labels!C371</f>
        <v>0</v>
      </c>
      <c r="D376">
        <f>[3]Labels!D371</f>
        <v>0</v>
      </c>
      <c r="E376">
        <f>[3]Labels!E371</f>
        <v>0</v>
      </c>
      <c r="F376">
        <f>[3]Labels!F371</f>
        <v>0</v>
      </c>
    </row>
    <row r="377" spans="1:6" x14ac:dyDescent="0.3">
      <c r="A377">
        <f>[3]Labels!A372</f>
        <v>0</v>
      </c>
      <c r="B377">
        <f>[3]Labels!B372</f>
        <v>0</v>
      </c>
      <c r="C377">
        <f>[3]Labels!C372</f>
        <v>0</v>
      </c>
      <c r="D377">
        <f>[3]Labels!D372</f>
        <v>0</v>
      </c>
      <c r="E377">
        <f>[3]Labels!E372</f>
        <v>0</v>
      </c>
      <c r="F377">
        <f>[3]Labels!F372</f>
        <v>0</v>
      </c>
    </row>
    <row r="378" spans="1:6" x14ac:dyDescent="0.3">
      <c r="A378">
        <f>[3]Labels!A373</f>
        <v>0</v>
      </c>
      <c r="B378">
        <f>[3]Labels!B373</f>
        <v>0</v>
      </c>
      <c r="C378">
        <f>[3]Labels!C373</f>
        <v>0</v>
      </c>
      <c r="D378">
        <f>[3]Labels!D373</f>
        <v>0</v>
      </c>
      <c r="E378">
        <f>[3]Labels!E373</f>
        <v>0</v>
      </c>
      <c r="F378">
        <f>[3]Labels!F373</f>
        <v>0</v>
      </c>
    </row>
    <row r="379" spans="1:6" x14ac:dyDescent="0.3">
      <c r="A379">
        <f>[3]Labels!A374</f>
        <v>0</v>
      </c>
      <c r="B379">
        <f>[3]Labels!B374</f>
        <v>0</v>
      </c>
      <c r="C379">
        <f>[3]Labels!C374</f>
        <v>0</v>
      </c>
      <c r="D379">
        <f>[3]Labels!D374</f>
        <v>0</v>
      </c>
      <c r="E379">
        <f>[3]Labels!E374</f>
        <v>0</v>
      </c>
      <c r="F379">
        <f>[3]Labels!F374</f>
        <v>0</v>
      </c>
    </row>
    <row r="380" spans="1:6" x14ac:dyDescent="0.3">
      <c r="A380">
        <f>[3]Labels!A375</f>
        <v>0</v>
      </c>
      <c r="B380">
        <f>[3]Labels!B375</f>
        <v>0</v>
      </c>
      <c r="C380">
        <f>[3]Labels!C375</f>
        <v>0</v>
      </c>
      <c r="D380">
        <f>[3]Labels!D375</f>
        <v>0</v>
      </c>
      <c r="E380">
        <f>[3]Labels!E375</f>
        <v>0</v>
      </c>
      <c r="F380">
        <f>[3]Labels!F375</f>
        <v>0</v>
      </c>
    </row>
    <row r="381" spans="1:6" x14ac:dyDescent="0.3">
      <c r="A381">
        <f>[3]Labels!A376</f>
        <v>0</v>
      </c>
      <c r="B381">
        <f>[3]Labels!B376</f>
        <v>0</v>
      </c>
      <c r="C381">
        <f>[3]Labels!C376</f>
        <v>0</v>
      </c>
      <c r="D381">
        <f>[3]Labels!D376</f>
        <v>0</v>
      </c>
      <c r="E381">
        <f>[3]Labels!E376</f>
        <v>0</v>
      </c>
      <c r="F381">
        <f>[3]Labels!F376</f>
        <v>0</v>
      </c>
    </row>
    <row r="382" spans="1:6" x14ac:dyDescent="0.3">
      <c r="A382">
        <f>[3]Labels!A377</f>
        <v>0</v>
      </c>
      <c r="B382">
        <f>[3]Labels!B377</f>
        <v>0</v>
      </c>
      <c r="C382">
        <f>[3]Labels!C377</f>
        <v>0</v>
      </c>
      <c r="D382">
        <f>[3]Labels!D377</f>
        <v>0</v>
      </c>
      <c r="E382">
        <f>[3]Labels!E377</f>
        <v>0</v>
      </c>
      <c r="F382">
        <f>[3]Labels!F377</f>
        <v>0</v>
      </c>
    </row>
    <row r="383" spans="1:6" x14ac:dyDescent="0.3">
      <c r="A383">
        <f>[3]Labels!A378</f>
        <v>0</v>
      </c>
      <c r="B383">
        <f>[3]Labels!B378</f>
        <v>0</v>
      </c>
      <c r="C383">
        <f>[3]Labels!C378</f>
        <v>0</v>
      </c>
      <c r="D383">
        <f>[3]Labels!D378</f>
        <v>0</v>
      </c>
      <c r="E383">
        <f>[3]Labels!E378</f>
        <v>0</v>
      </c>
      <c r="F383">
        <f>[3]Labels!F378</f>
        <v>0</v>
      </c>
    </row>
    <row r="384" spans="1:6" x14ac:dyDescent="0.3">
      <c r="A384">
        <f>[3]Labels!A379</f>
        <v>0</v>
      </c>
      <c r="B384">
        <f>[3]Labels!B379</f>
        <v>0</v>
      </c>
      <c r="C384">
        <f>[3]Labels!C379</f>
        <v>0</v>
      </c>
      <c r="D384">
        <f>[3]Labels!D379</f>
        <v>0</v>
      </c>
      <c r="E384">
        <f>[3]Labels!E379</f>
        <v>0</v>
      </c>
      <c r="F384">
        <f>[3]Labels!F379</f>
        <v>0</v>
      </c>
    </row>
    <row r="385" spans="1:6" x14ac:dyDescent="0.3">
      <c r="A385">
        <f>[3]Labels!A380</f>
        <v>0</v>
      </c>
      <c r="B385">
        <f>[3]Labels!B380</f>
        <v>0</v>
      </c>
      <c r="C385">
        <f>[3]Labels!C380</f>
        <v>0</v>
      </c>
      <c r="D385">
        <f>[3]Labels!D380</f>
        <v>0</v>
      </c>
      <c r="E385">
        <f>[3]Labels!E380</f>
        <v>0</v>
      </c>
      <c r="F385">
        <f>[3]Labels!F380</f>
        <v>0</v>
      </c>
    </row>
    <row r="386" spans="1:6" x14ac:dyDescent="0.3">
      <c r="A386">
        <f>[3]Labels!A381</f>
        <v>0</v>
      </c>
      <c r="B386">
        <f>[3]Labels!B381</f>
        <v>0</v>
      </c>
      <c r="C386">
        <f>[3]Labels!C381</f>
        <v>0</v>
      </c>
      <c r="D386">
        <f>[3]Labels!D381</f>
        <v>0</v>
      </c>
      <c r="E386">
        <f>[3]Labels!E381</f>
        <v>0</v>
      </c>
      <c r="F386">
        <f>[3]Labels!F381</f>
        <v>0</v>
      </c>
    </row>
    <row r="387" spans="1:6" x14ac:dyDescent="0.3">
      <c r="A387">
        <f>[3]Labels!A382</f>
        <v>0</v>
      </c>
      <c r="B387">
        <f>[3]Labels!B382</f>
        <v>0</v>
      </c>
      <c r="C387">
        <f>[3]Labels!C382</f>
        <v>0</v>
      </c>
      <c r="D387">
        <f>[3]Labels!D382</f>
        <v>0</v>
      </c>
      <c r="E387">
        <f>[3]Labels!E382</f>
        <v>0</v>
      </c>
      <c r="F387">
        <f>[3]Labels!F382</f>
        <v>0</v>
      </c>
    </row>
    <row r="388" spans="1:6" x14ac:dyDescent="0.3">
      <c r="A388">
        <f>[3]Labels!A383</f>
        <v>0</v>
      </c>
      <c r="B388">
        <f>[3]Labels!B383</f>
        <v>0</v>
      </c>
      <c r="C388">
        <f>[3]Labels!C383</f>
        <v>0</v>
      </c>
      <c r="D388">
        <f>[3]Labels!D383</f>
        <v>0</v>
      </c>
      <c r="E388">
        <f>[3]Labels!E383</f>
        <v>0</v>
      </c>
      <c r="F388">
        <f>[3]Labels!F383</f>
        <v>0</v>
      </c>
    </row>
    <row r="389" spans="1:6" x14ac:dyDescent="0.3">
      <c r="A389">
        <f>[3]Labels!A384</f>
        <v>0</v>
      </c>
      <c r="B389">
        <f>[3]Labels!B384</f>
        <v>0</v>
      </c>
      <c r="C389">
        <f>[3]Labels!C384</f>
        <v>0</v>
      </c>
      <c r="D389">
        <f>[3]Labels!D384</f>
        <v>0</v>
      </c>
      <c r="E389">
        <f>[3]Labels!E384</f>
        <v>0</v>
      </c>
      <c r="F389">
        <f>[3]Labels!F384</f>
        <v>0</v>
      </c>
    </row>
    <row r="390" spans="1:6" x14ac:dyDescent="0.3">
      <c r="A390">
        <f>[3]Labels!A385</f>
        <v>0</v>
      </c>
      <c r="B390">
        <f>[3]Labels!B385</f>
        <v>0</v>
      </c>
      <c r="C390">
        <f>[3]Labels!C385</f>
        <v>0</v>
      </c>
      <c r="D390">
        <f>[3]Labels!D385</f>
        <v>0</v>
      </c>
      <c r="E390">
        <f>[3]Labels!E385</f>
        <v>0</v>
      </c>
      <c r="F390">
        <f>[3]Labels!F385</f>
        <v>0</v>
      </c>
    </row>
    <row r="391" spans="1:6" x14ac:dyDescent="0.3">
      <c r="A391">
        <f>[3]Labels!A386</f>
        <v>0</v>
      </c>
      <c r="B391">
        <f>[3]Labels!B386</f>
        <v>0</v>
      </c>
      <c r="C391">
        <f>[3]Labels!C386</f>
        <v>0</v>
      </c>
      <c r="D391">
        <f>[3]Labels!D386</f>
        <v>0</v>
      </c>
      <c r="E391">
        <f>[3]Labels!E386</f>
        <v>0</v>
      </c>
      <c r="F391">
        <f>[3]Labels!F386</f>
        <v>0</v>
      </c>
    </row>
    <row r="392" spans="1:6" x14ac:dyDescent="0.3">
      <c r="A392">
        <f>[3]Labels!A387</f>
        <v>0</v>
      </c>
      <c r="B392">
        <f>[3]Labels!B387</f>
        <v>0</v>
      </c>
      <c r="C392">
        <f>[3]Labels!C387</f>
        <v>0</v>
      </c>
      <c r="D392">
        <f>[3]Labels!D387</f>
        <v>0</v>
      </c>
      <c r="E392">
        <f>[3]Labels!E387</f>
        <v>0</v>
      </c>
      <c r="F392">
        <f>[3]Labels!F387</f>
        <v>0</v>
      </c>
    </row>
    <row r="393" spans="1:6" x14ac:dyDescent="0.3">
      <c r="A393">
        <f>[3]Labels!A388</f>
        <v>0</v>
      </c>
      <c r="B393">
        <f>[3]Labels!B388</f>
        <v>0</v>
      </c>
      <c r="C393">
        <f>[3]Labels!C388</f>
        <v>0</v>
      </c>
      <c r="D393">
        <f>[3]Labels!D388</f>
        <v>0</v>
      </c>
      <c r="E393">
        <f>[3]Labels!E388</f>
        <v>0</v>
      </c>
      <c r="F393">
        <f>[3]Labels!F388</f>
        <v>0</v>
      </c>
    </row>
    <row r="394" spans="1:6" x14ac:dyDescent="0.3">
      <c r="A394">
        <f>[3]Labels!A389</f>
        <v>0</v>
      </c>
      <c r="B394">
        <f>[3]Labels!B389</f>
        <v>0</v>
      </c>
      <c r="C394">
        <f>[3]Labels!C389</f>
        <v>0</v>
      </c>
      <c r="D394">
        <f>[3]Labels!D389</f>
        <v>0</v>
      </c>
      <c r="E394">
        <f>[3]Labels!E389</f>
        <v>0</v>
      </c>
      <c r="F394">
        <f>[3]Labels!F389</f>
        <v>0</v>
      </c>
    </row>
    <row r="395" spans="1:6" x14ac:dyDescent="0.3">
      <c r="A395">
        <f>[3]Labels!A390</f>
        <v>0</v>
      </c>
      <c r="B395">
        <f>[3]Labels!B390</f>
        <v>0</v>
      </c>
      <c r="C395">
        <f>[3]Labels!C390</f>
        <v>0</v>
      </c>
      <c r="D395">
        <f>[3]Labels!D390</f>
        <v>0</v>
      </c>
      <c r="E395">
        <f>[3]Labels!E390</f>
        <v>0</v>
      </c>
      <c r="F395">
        <f>[3]Labels!F390</f>
        <v>0</v>
      </c>
    </row>
    <row r="396" spans="1:6" x14ac:dyDescent="0.3">
      <c r="A396">
        <f>[3]Labels!A391</f>
        <v>0</v>
      </c>
      <c r="B396">
        <f>[3]Labels!B391</f>
        <v>0</v>
      </c>
      <c r="C396">
        <f>[3]Labels!C391</f>
        <v>0</v>
      </c>
      <c r="D396">
        <f>[3]Labels!D391</f>
        <v>0</v>
      </c>
      <c r="E396">
        <f>[3]Labels!E391</f>
        <v>0</v>
      </c>
      <c r="F396">
        <f>[3]Labels!F391</f>
        <v>0</v>
      </c>
    </row>
    <row r="397" spans="1:6" x14ac:dyDescent="0.3">
      <c r="A397">
        <f>[3]Labels!A392</f>
        <v>0</v>
      </c>
      <c r="B397">
        <f>[3]Labels!B392</f>
        <v>0</v>
      </c>
      <c r="C397">
        <f>[3]Labels!C392</f>
        <v>0</v>
      </c>
      <c r="D397">
        <f>[3]Labels!D392</f>
        <v>0</v>
      </c>
      <c r="E397">
        <f>[3]Labels!E392</f>
        <v>0</v>
      </c>
      <c r="F397">
        <f>[3]Labels!F392</f>
        <v>0</v>
      </c>
    </row>
    <row r="398" spans="1:6" x14ac:dyDescent="0.3">
      <c r="A398">
        <f>[3]Labels!A393</f>
        <v>0</v>
      </c>
      <c r="B398">
        <f>[3]Labels!B393</f>
        <v>0</v>
      </c>
      <c r="C398">
        <f>[3]Labels!C393</f>
        <v>0</v>
      </c>
      <c r="D398">
        <f>[3]Labels!D393</f>
        <v>0</v>
      </c>
      <c r="E398">
        <f>[3]Labels!E393</f>
        <v>0</v>
      </c>
      <c r="F398">
        <f>[3]Labels!F393</f>
        <v>0</v>
      </c>
    </row>
    <row r="399" spans="1:6" x14ac:dyDescent="0.3">
      <c r="A399">
        <f>[3]Labels!A394</f>
        <v>0</v>
      </c>
      <c r="B399">
        <f>[3]Labels!B394</f>
        <v>0</v>
      </c>
      <c r="C399">
        <f>[3]Labels!C394</f>
        <v>0</v>
      </c>
      <c r="D399">
        <f>[3]Labels!D394</f>
        <v>0</v>
      </c>
      <c r="E399">
        <f>[3]Labels!E394</f>
        <v>0</v>
      </c>
      <c r="F399">
        <f>[3]Labels!F394</f>
        <v>0</v>
      </c>
    </row>
    <row r="400" spans="1:6" x14ac:dyDescent="0.3">
      <c r="A400">
        <f>[3]Labels!A395</f>
        <v>0</v>
      </c>
      <c r="B400">
        <f>[3]Labels!B395</f>
        <v>0</v>
      </c>
      <c r="C400">
        <f>[3]Labels!C395</f>
        <v>0</v>
      </c>
      <c r="D400">
        <f>[3]Labels!D395</f>
        <v>0</v>
      </c>
      <c r="E400">
        <f>[3]Labels!E395</f>
        <v>0</v>
      </c>
      <c r="F400">
        <f>[3]Labels!F395</f>
        <v>0</v>
      </c>
    </row>
    <row r="401" spans="1:6" x14ac:dyDescent="0.3">
      <c r="A401">
        <f>[3]Labels!A396</f>
        <v>0</v>
      </c>
      <c r="B401">
        <f>[3]Labels!B396</f>
        <v>0</v>
      </c>
      <c r="C401">
        <f>[3]Labels!C396</f>
        <v>0</v>
      </c>
      <c r="D401">
        <f>[3]Labels!D396</f>
        <v>0</v>
      </c>
      <c r="E401">
        <f>[3]Labels!E396</f>
        <v>0</v>
      </c>
      <c r="F401">
        <f>[3]Labels!F396</f>
        <v>0</v>
      </c>
    </row>
    <row r="402" spans="1:6" x14ac:dyDescent="0.3">
      <c r="A402">
        <f>[3]Labels!A397</f>
        <v>0</v>
      </c>
      <c r="B402">
        <f>[3]Labels!B397</f>
        <v>0</v>
      </c>
      <c r="C402">
        <f>[3]Labels!C397</f>
        <v>0</v>
      </c>
      <c r="D402">
        <f>[3]Labels!D397</f>
        <v>0</v>
      </c>
      <c r="E402">
        <f>[3]Labels!E397</f>
        <v>0</v>
      </c>
      <c r="F402">
        <f>[3]Labels!F397</f>
        <v>0</v>
      </c>
    </row>
    <row r="403" spans="1:6" x14ac:dyDescent="0.3">
      <c r="A403">
        <f>[3]Labels!A398</f>
        <v>0</v>
      </c>
      <c r="B403">
        <f>[3]Labels!B398</f>
        <v>0</v>
      </c>
      <c r="C403">
        <f>[3]Labels!C398</f>
        <v>0</v>
      </c>
      <c r="D403">
        <f>[3]Labels!D398</f>
        <v>0</v>
      </c>
      <c r="E403">
        <f>[3]Labels!E398</f>
        <v>0</v>
      </c>
      <c r="F403">
        <f>[3]Labels!F398</f>
        <v>0</v>
      </c>
    </row>
    <row r="404" spans="1:6" x14ac:dyDescent="0.3">
      <c r="A404">
        <f>[3]Labels!A399</f>
        <v>0</v>
      </c>
      <c r="B404">
        <f>[3]Labels!B399</f>
        <v>0</v>
      </c>
      <c r="C404">
        <f>[3]Labels!C399</f>
        <v>0</v>
      </c>
      <c r="D404">
        <f>[3]Labels!D399</f>
        <v>0</v>
      </c>
      <c r="E404">
        <f>[3]Labels!E399</f>
        <v>0</v>
      </c>
      <c r="F404">
        <f>[3]Labels!F399</f>
        <v>0</v>
      </c>
    </row>
    <row r="405" spans="1:6" x14ac:dyDescent="0.3">
      <c r="A405">
        <f>[3]Labels!A400</f>
        <v>0</v>
      </c>
      <c r="B405">
        <f>[3]Labels!B400</f>
        <v>0</v>
      </c>
      <c r="C405">
        <f>[3]Labels!C400</f>
        <v>0</v>
      </c>
      <c r="D405">
        <f>[3]Labels!D400</f>
        <v>0</v>
      </c>
      <c r="E405">
        <f>[3]Labels!E400</f>
        <v>0</v>
      </c>
      <c r="F405">
        <f>[3]Labels!F400</f>
        <v>0</v>
      </c>
    </row>
    <row r="406" spans="1:6" x14ac:dyDescent="0.3">
      <c r="A406">
        <f>[3]Labels!A401</f>
        <v>0</v>
      </c>
      <c r="B406">
        <f>[3]Labels!B401</f>
        <v>0</v>
      </c>
      <c r="C406">
        <f>[3]Labels!C401</f>
        <v>0</v>
      </c>
      <c r="D406">
        <f>[3]Labels!D401</f>
        <v>0</v>
      </c>
      <c r="E406">
        <f>[3]Labels!E401</f>
        <v>0</v>
      </c>
      <c r="F406">
        <f>[3]Labels!F401</f>
        <v>0</v>
      </c>
    </row>
    <row r="407" spans="1:6" x14ac:dyDescent="0.3">
      <c r="A407">
        <f>[3]Labels!A402</f>
        <v>0</v>
      </c>
      <c r="B407">
        <f>[3]Labels!B402</f>
        <v>0</v>
      </c>
      <c r="C407">
        <f>[3]Labels!C402</f>
        <v>0</v>
      </c>
      <c r="D407">
        <f>[3]Labels!D402</f>
        <v>0</v>
      </c>
      <c r="E407">
        <f>[3]Labels!E402</f>
        <v>0</v>
      </c>
      <c r="F407">
        <f>[3]Labels!F402</f>
        <v>0</v>
      </c>
    </row>
    <row r="408" spans="1:6" x14ac:dyDescent="0.3">
      <c r="A408">
        <f>[3]Labels!A403</f>
        <v>0</v>
      </c>
      <c r="B408">
        <f>[3]Labels!B403</f>
        <v>0</v>
      </c>
      <c r="C408">
        <f>[3]Labels!C403</f>
        <v>0</v>
      </c>
      <c r="D408">
        <f>[3]Labels!D403</f>
        <v>0</v>
      </c>
      <c r="E408">
        <f>[3]Labels!E403</f>
        <v>0</v>
      </c>
      <c r="F408">
        <f>[3]Labels!F403</f>
        <v>0</v>
      </c>
    </row>
    <row r="409" spans="1:6" x14ac:dyDescent="0.3">
      <c r="A409">
        <f>[3]Labels!A404</f>
        <v>0</v>
      </c>
      <c r="B409">
        <f>[3]Labels!B404</f>
        <v>0</v>
      </c>
      <c r="C409">
        <f>[3]Labels!C404</f>
        <v>0</v>
      </c>
      <c r="D409">
        <f>[3]Labels!D404</f>
        <v>0</v>
      </c>
      <c r="E409">
        <f>[3]Labels!E404</f>
        <v>0</v>
      </c>
      <c r="F409">
        <f>[3]Labels!F404</f>
        <v>0</v>
      </c>
    </row>
    <row r="410" spans="1:6" x14ac:dyDescent="0.3">
      <c r="A410">
        <f>[3]Labels!A405</f>
        <v>0</v>
      </c>
      <c r="B410">
        <f>[3]Labels!B405</f>
        <v>0</v>
      </c>
      <c r="C410">
        <f>[3]Labels!C405</f>
        <v>0</v>
      </c>
      <c r="D410">
        <f>[3]Labels!D405</f>
        <v>0</v>
      </c>
      <c r="E410">
        <f>[3]Labels!E405</f>
        <v>0</v>
      </c>
      <c r="F410">
        <f>[3]Labels!F405</f>
        <v>0</v>
      </c>
    </row>
    <row r="411" spans="1:6" x14ac:dyDescent="0.3">
      <c r="A411">
        <f>[3]Labels!A406</f>
        <v>0</v>
      </c>
      <c r="B411">
        <f>[3]Labels!B406</f>
        <v>0</v>
      </c>
      <c r="C411">
        <f>[3]Labels!C406</f>
        <v>0</v>
      </c>
      <c r="D411">
        <f>[3]Labels!D406</f>
        <v>0</v>
      </c>
      <c r="E411">
        <f>[3]Labels!E406</f>
        <v>0</v>
      </c>
      <c r="F411">
        <f>[3]Labels!F406</f>
        <v>0</v>
      </c>
    </row>
    <row r="412" spans="1:6" x14ac:dyDescent="0.3">
      <c r="A412">
        <f>[3]Labels!A407</f>
        <v>0</v>
      </c>
      <c r="B412">
        <f>[3]Labels!B407</f>
        <v>0</v>
      </c>
      <c r="C412">
        <f>[3]Labels!C407</f>
        <v>0</v>
      </c>
      <c r="D412">
        <f>[3]Labels!D407</f>
        <v>0</v>
      </c>
      <c r="E412">
        <f>[3]Labels!E407</f>
        <v>0</v>
      </c>
      <c r="F412">
        <f>[3]Labels!F407</f>
        <v>0</v>
      </c>
    </row>
    <row r="413" spans="1:6" x14ac:dyDescent="0.3">
      <c r="A413">
        <f>[3]Labels!A408</f>
        <v>0</v>
      </c>
      <c r="B413">
        <f>[3]Labels!B408</f>
        <v>0</v>
      </c>
      <c r="C413">
        <f>[3]Labels!C408</f>
        <v>0</v>
      </c>
      <c r="D413">
        <f>[3]Labels!D408</f>
        <v>0</v>
      </c>
      <c r="E413">
        <f>[3]Labels!E408</f>
        <v>0</v>
      </c>
      <c r="F413">
        <f>[3]Labels!F408</f>
        <v>0</v>
      </c>
    </row>
    <row r="414" spans="1:6" x14ac:dyDescent="0.3">
      <c r="A414">
        <f>[3]Labels!A409</f>
        <v>0</v>
      </c>
      <c r="B414">
        <f>[3]Labels!B409</f>
        <v>0</v>
      </c>
      <c r="C414">
        <f>[3]Labels!C409</f>
        <v>0</v>
      </c>
      <c r="D414">
        <f>[3]Labels!D409</f>
        <v>0</v>
      </c>
      <c r="E414">
        <f>[3]Labels!E409</f>
        <v>0</v>
      </c>
      <c r="F414">
        <f>[3]Labels!F409</f>
        <v>0</v>
      </c>
    </row>
    <row r="415" spans="1:6" x14ac:dyDescent="0.3">
      <c r="A415">
        <f>[3]Labels!A410</f>
        <v>0</v>
      </c>
      <c r="B415">
        <f>[3]Labels!B410</f>
        <v>0</v>
      </c>
      <c r="C415">
        <f>[3]Labels!C410</f>
        <v>0</v>
      </c>
      <c r="D415">
        <f>[3]Labels!D410</f>
        <v>0</v>
      </c>
      <c r="E415">
        <f>[3]Labels!E410</f>
        <v>0</v>
      </c>
      <c r="F415">
        <f>[3]Labels!F410</f>
        <v>0</v>
      </c>
    </row>
    <row r="416" spans="1:6" x14ac:dyDescent="0.3">
      <c r="A416">
        <f>[3]Labels!A411</f>
        <v>0</v>
      </c>
      <c r="B416">
        <f>[3]Labels!B411</f>
        <v>0</v>
      </c>
      <c r="C416">
        <f>[3]Labels!C411</f>
        <v>0</v>
      </c>
      <c r="D416">
        <f>[3]Labels!D411</f>
        <v>0</v>
      </c>
      <c r="E416">
        <f>[3]Labels!E411</f>
        <v>0</v>
      </c>
      <c r="F416">
        <f>[3]Labels!F411</f>
        <v>0</v>
      </c>
    </row>
    <row r="417" spans="1:6" x14ac:dyDescent="0.3">
      <c r="A417">
        <f>[3]Labels!A412</f>
        <v>0</v>
      </c>
      <c r="B417">
        <f>[3]Labels!B412</f>
        <v>0</v>
      </c>
      <c r="C417">
        <f>[3]Labels!C412</f>
        <v>0</v>
      </c>
      <c r="D417">
        <f>[3]Labels!D412</f>
        <v>0</v>
      </c>
      <c r="E417">
        <f>[3]Labels!E412</f>
        <v>0</v>
      </c>
      <c r="F417">
        <f>[3]Labels!F412</f>
        <v>0</v>
      </c>
    </row>
    <row r="418" spans="1:6" x14ac:dyDescent="0.3">
      <c r="A418">
        <f>[3]Labels!A413</f>
        <v>0</v>
      </c>
      <c r="B418">
        <f>[3]Labels!B413</f>
        <v>0</v>
      </c>
      <c r="C418">
        <f>[3]Labels!C413</f>
        <v>0</v>
      </c>
      <c r="D418">
        <f>[3]Labels!D413</f>
        <v>0</v>
      </c>
      <c r="E418">
        <f>[3]Labels!E413</f>
        <v>0</v>
      </c>
      <c r="F418">
        <f>[3]Labels!F413</f>
        <v>0</v>
      </c>
    </row>
    <row r="419" spans="1:6" x14ac:dyDescent="0.3">
      <c r="A419">
        <f>[3]Labels!A414</f>
        <v>0</v>
      </c>
      <c r="B419">
        <f>[3]Labels!B414</f>
        <v>0</v>
      </c>
      <c r="C419">
        <f>[3]Labels!C414</f>
        <v>0</v>
      </c>
      <c r="D419">
        <f>[3]Labels!D414</f>
        <v>0</v>
      </c>
      <c r="E419">
        <f>[3]Labels!E414</f>
        <v>0</v>
      </c>
      <c r="F419">
        <f>[3]Labels!F414</f>
        <v>0</v>
      </c>
    </row>
    <row r="420" spans="1:6" x14ac:dyDescent="0.3">
      <c r="A420">
        <f>[3]Labels!A415</f>
        <v>0</v>
      </c>
      <c r="B420">
        <f>[3]Labels!B415</f>
        <v>0</v>
      </c>
      <c r="C420">
        <f>[3]Labels!C415</f>
        <v>0</v>
      </c>
      <c r="D420">
        <f>[3]Labels!D415</f>
        <v>0</v>
      </c>
      <c r="E420">
        <f>[3]Labels!E415</f>
        <v>0</v>
      </c>
      <c r="F420">
        <f>[3]Labels!F415</f>
        <v>0</v>
      </c>
    </row>
    <row r="421" spans="1:6" x14ac:dyDescent="0.3">
      <c r="A421">
        <f>[3]Labels!A416</f>
        <v>0</v>
      </c>
      <c r="B421">
        <f>[3]Labels!B416</f>
        <v>0</v>
      </c>
      <c r="C421">
        <f>[3]Labels!C416</f>
        <v>0</v>
      </c>
      <c r="D421">
        <f>[3]Labels!D416</f>
        <v>0</v>
      </c>
      <c r="E421">
        <f>[3]Labels!E416</f>
        <v>0</v>
      </c>
      <c r="F421">
        <f>[3]Labels!F416</f>
        <v>0</v>
      </c>
    </row>
    <row r="422" spans="1:6" x14ac:dyDescent="0.3">
      <c r="A422">
        <f>[3]Labels!A417</f>
        <v>0</v>
      </c>
      <c r="B422">
        <f>[3]Labels!B417</f>
        <v>0</v>
      </c>
      <c r="C422">
        <f>[3]Labels!C417</f>
        <v>0</v>
      </c>
      <c r="D422">
        <f>[3]Labels!D417</f>
        <v>0</v>
      </c>
      <c r="E422">
        <f>[3]Labels!E417</f>
        <v>0</v>
      </c>
      <c r="F422">
        <f>[3]Labels!F417</f>
        <v>0</v>
      </c>
    </row>
    <row r="423" spans="1:6" x14ac:dyDescent="0.3">
      <c r="A423">
        <f>[3]Labels!A418</f>
        <v>0</v>
      </c>
      <c r="B423">
        <f>[3]Labels!B418</f>
        <v>0</v>
      </c>
      <c r="C423">
        <f>[3]Labels!C418</f>
        <v>0</v>
      </c>
      <c r="D423">
        <f>[3]Labels!D418</f>
        <v>0</v>
      </c>
      <c r="E423">
        <f>[3]Labels!E418</f>
        <v>0</v>
      </c>
      <c r="F423">
        <f>[3]Labels!F418</f>
        <v>0</v>
      </c>
    </row>
    <row r="424" spans="1:6" x14ac:dyDescent="0.3">
      <c r="A424">
        <f>[3]Labels!A419</f>
        <v>0</v>
      </c>
      <c r="B424">
        <f>[3]Labels!B419</f>
        <v>0</v>
      </c>
      <c r="C424">
        <f>[3]Labels!C419</f>
        <v>0</v>
      </c>
      <c r="D424">
        <f>[3]Labels!D419</f>
        <v>0</v>
      </c>
      <c r="E424">
        <f>[3]Labels!E419</f>
        <v>0</v>
      </c>
      <c r="F424">
        <f>[3]Labels!F419</f>
        <v>0</v>
      </c>
    </row>
    <row r="425" spans="1:6" x14ac:dyDescent="0.3">
      <c r="A425">
        <f>[3]Labels!A420</f>
        <v>0</v>
      </c>
      <c r="B425">
        <f>[3]Labels!B420</f>
        <v>0</v>
      </c>
      <c r="C425">
        <f>[3]Labels!C420</f>
        <v>0</v>
      </c>
      <c r="D425">
        <f>[3]Labels!D420</f>
        <v>0</v>
      </c>
      <c r="E425">
        <f>[3]Labels!E420</f>
        <v>0</v>
      </c>
      <c r="F425">
        <f>[3]Labels!F420</f>
        <v>0</v>
      </c>
    </row>
    <row r="426" spans="1:6" x14ac:dyDescent="0.3">
      <c r="A426">
        <f>[3]Labels!A421</f>
        <v>0</v>
      </c>
      <c r="B426">
        <f>[3]Labels!B421</f>
        <v>0</v>
      </c>
      <c r="C426">
        <f>[3]Labels!C421</f>
        <v>0</v>
      </c>
      <c r="D426">
        <f>[3]Labels!D421</f>
        <v>0</v>
      </c>
      <c r="E426">
        <f>[3]Labels!E421</f>
        <v>0</v>
      </c>
      <c r="F426">
        <f>[3]Labels!F421</f>
        <v>0</v>
      </c>
    </row>
    <row r="427" spans="1:6" x14ac:dyDescent="0.3">
      <c r="A427">
        <f>[3]Labels!A422</f>
        <v>0</v>
      </c>
      <c r="B427">
        <f>[3]Labels!B422</f>
        <v>0</v>
      </c>
      <c r="C427">
        <f>[3]Labels!C422</f>
        <v>0</v>
      </c>
      <c r="D427">
        <f>[3]Labels!D422</f>
        <v>0</v>
      </c>
      <c r="E427">
        <f>[3]Labels!E422</f>
        <v>0</v>
      </c>
      <c r="F427">
        <f>[3]Labels!F422</f>
        <v>0</v>
      </c>
    </row>
    <row r="428" spans="1:6" x14ac:dyDescent="0.3">
      <c r="A428">
        <f>[3]Labels!A423</f>
        <v>0</v>
      </c>
      <c r="B428">
        <f>[3]Labels!B423</f>
        <v>0</v>
      </c>
      <c r="C428">
        <f>[3]Labels!C423</f>
        <v>0</v>
      </c>
      <c r="D428">
        <f>[3]Labels!D423</f>
        <v>0</v>
      </c>
      <c r="E428">
        <f>[3]Labels!E423</f>
        <v>0</v>
      </c>
      <c r="F428">
        <f>[3]Labels!F423</f>
        <v>0</v>
      </c>
    </row>
    <row r="429" spans="1:6" x14ac:dyDescent="0.3">
      <c r="A429">
        <f>[3]Labels!A424</f>
        <v>0</v>
      </c>
      <c r="B429">
        <f>[3]Labels!B424</f>
        <v>0</v>
      </c>
      <c r="C429">
        <f>[3]Labels!C424</f>
        <v>0</v>
      </c>
      <c r="D429">
        <f>[3]Labels!D424</f>
        <v>0</v>
      </c>
      <c r="E429">
        <f>[3]Labels!E424</f>
        <v>0</v>
      </c>
      <c r="F429">
        <f>[3]Labels!F424</f>
        <v>0</v>
      </c>
    </row>
    <row r="430" spans="1:6" x14ac:dyDescent="0.3">
      <c r="A430">
        <f>[3]Labels!A425</f>
        <v>0</v>
      </c>
      <c r="B430">
        <f>[3]Labels!B425</f>
        <v>0</v>
      </c>
      <c r="C430">
        <f>[3]Labels!C425</f>
        <v>0</v>
      </c>
      <c r="D430">
        <f>[3]Labels!D425</f>
        <v>0</v>
      </c>
      <c r="E430">
        <f>[3]Labels!E425</f>
        <v>0</v>
      </c>
      <c r="F430">
        <f>[3]Labels!F425</f>
        <v>0</v>
      </c>
    </row>
    <row r="431" spans="1:6" x14ac:dyDescent="0.3">
      <c r="A431">
        <f>[3]Labels!A426</f>
        <v>0</v>
      </c>
      <c r="B431">
        <f>[3]Labels!B426</f>
        <v>0</v>
      </c>
      <c r="C431">
        <f>[3]Labels!C426</f>
        <v>0</v>
      </c>
      <c r="D431">
        <f>[3]Labels!D426</f>
        <v>0</v>
      </c>
      <c r="E431">
        <f>[3]Labels!E426</f>
        <v>0</v>
      </c>
      <c r="F431">
        <f>[3]Labels!F426</f>
        <v>0</v>
      </c>
    </row>
    <row r="432" spans="1:6" x14ac:dyDescent="0.3">
      <c r="A432">
        <f>[3]Labels!A427</f>
        <v>0</v>
      </c>
      <c r="B432">
        <f>[3]Labels!B427</f>
        <v>0</v>
      </c>
      <c r="C432">
        <f>[3]Labels!C427</f>
        <v>0</v>
      </c>
      <c r="D432">
        <f>[3]Labels!D427</f>
        <v>0</v>
      </c>
      <c r="E432">
        <f>[3]Labels!E427</f>
        <v>0</v>
      </c>
      <c r="F432">
        <f>[3]Labels!F427</f>
        <v>0</v>
      </c>
    </row>
    <row r="433" spans="1:6" x14ac:dyDescent="0.3">
      <c r="A433">
        <f>[3]Labels!A428</f>
        <v>0</v>
      </c>
      <c r="B433">
        <f>[3]Labels!B428</f>
        <v>0</v>
      </c>
      <c r="C433">
        <f>[3]Labels!C428</f>
        <v>0</v>
      </c>
      <c r="D433">
        <f>[3]Labels!D428</f>
        <v>0</v>
      </c>
      <c r="E433">
        <f>[3]Labels!E428</f>
        <v>0</v>
      </c>
      <c r="F433">
        <f>[3]Labels!F428</f>
        <v>0</v>
      </c>
    </row>
    <row r="434" spans="1:6" x14ac:dyDescent="0.3">
      <c r="A434">
        <f>[3]Labels!A429</f>
        <v>0</v>
      </c>
      <c r="B434">
        <f>[3]Labels!B429</f>
        <v>0</v>
      </c>
      <c r="C434">
        <f>[3]Labels!C429</f>
        <v>0</v>
      </c>
      <c r="D434">
        <f>[3]Labels!D429</f>
        <v>0</v>
      </c>
      <c r="E434">
        <f>[3]Labels!E429</f>
        <v>0</v>
      </c>
      <c r="F434">
        <f>[3]Labels!F429</f>
        <v>0</v>
      </c>
    </row>
    <row r="435" spans="1:6" x14ac:dyDescent="0.3">
      <c r="A435">
        <f>[3]Labels!A430</f>
        <v>0</v>
      </c>
      <c r="B435">
        <f>[3]Labels!B430</f>
        <v>0</v>
      </c>
      <c r="C435">
        <f>[3]Labels!C430</f>
        <v>0</v>
      </c>
      <c r="D435">
        <f>[3]Labels!D430</f>
        <v>0</v>
      </c>
      <c r="E435">
        <f>[3]Labels!E430</f>
        <v>0</v>
      </c>
      <c r="F435">
        <f>[3]Labels!F430</f>
        <v>0</v>
      </c>
    </row>
    <row r="436" spans="1:6" x14ac:dyDescent="0.3">
      <c r="A436">
        <f>[3]Labels!A431</f>
        <v>0</v>
      </c>
      <c r="B436">
        <f>[3]Labels!B431</f>
        <v>0</v>
      </c>
      <c r="C436">
        <f>[3]Labels!C431</f>
        <v>0</v>
      </c>
      <c r="D436">
        <f>[3]Labels!D431</f>
        <v>0</v>
      </c>
      <c r="E436">
        <f>[3]Labels!E431</f>
        <v>0</v>
      </c>
      <c r="F436">
        <f>[3]Labels!F431</f>
        <v>0</v>
      </c>
    </row>
    <row r="437" spans="1:6" x14ac:dyDescent="0.3">
      <c r="A437">
        <f>[3]Labels!A432</f>
        <v>0</v>
      </c>
      <c r="B437">
        <f>[3]Labels!B432</f>
        <v>0</v>
      </c>
      <c r="C437">
        <f>[3]Labels!C432</f>
        <v>0</v>
      </c>
      <c r="D437">
        <f>[3]Labels!D432</f>
        <v>0</v>
      </c>
      <c r="E437">
        <f>[3]Labels!E432</f>
        <v>0</v>
      </c>
      <c r="F437">
        <f>[3]Labels!F432</f>
        <v>0</v>
      </c>
    </row>
    <row r="438" spans="1:6" x14ac:dyDescent="0.3">
      <c r="A438">
        <f>[3]Labels!A433</f>
        <v>0</v>
      </c>
      <c r="B438">
        <f>[3]Labels!B433</f>
        <v>0</v>
      </c>
      <c r="C438">
        <f>[3]Labels!C433</f>
        <v>0</v>
      </c>
      <c r="D438">
        <f>[3]Labels!D433</f>
        <v>0</v>
      </c>
      <c r="E438">
        <f>[3]Labels!E433</f>
        <v>0</v>
      </c>
      <c r="F438">
        <f>[3]Labels!F433</f>
        <v>0</v>
      </c>
    </row>
    <row r="439" spans="1:6" x14ac:dyDescent="0.3">
      <c r="A439">
        <f>[3]Labels!A434</f>
        <v>0</v>
      </c>
      <c r="B439">
        <f>[3]Labels!B434</f>
        <v>0</v>
      </c>
      <c r="C439">
        <f>[3]Labels!C434</f>
        <v>0</v>
      </c>
      <c r="D439">
        <f>[3]Labels!D434</f>
        <v>0</v>
      </c>
      <c r="E439">
        <f>[3]Labels!E434</f>
        <v>0</v>
      </c>
      <c r="F439">
        <f>[3]Labels!F434</f>
        <v>0</v>
      </c>
    </row>
    <row r="440" spans="1:6" x14ac:dyDescent="0.3">
      <c r="A440">
        <f>[3]Labels!A435</f>
        <v>0</v>
      </c>
      <c r="B440">
        <f>[3]Labels!B435</f>
        <v>0</v>
      </c>
      <c r="C440">
        <f>[3]Labels!C435</f>
        <v>0</v>
      </c>
      <c r="D440">
        <f>[3]Labels!D435</f>
        <v>0</v>
      </c>
      <c r="E440">
        <f>[3]Labels!E435</f>
        <v>0</v>
      </c>
      <c r="F440">
        <f>[3]Labels!F435</f>
        <v>0</v>
      </c>
    </row>
    <row r="441" spans="1:6" x14ac:dyDescent="0.3">
      <c r="A441">
        <f>[3]Labels!A436</f>
        <v>0</v>
      </c>
      <c r="B441">
        <f>[3]Labels!B436</f>
        <v>0</v>
      </c>
      <c r="C441">
        <f>[3]Labels!C436</f>
        <v>0</v>
      </c>
      <c r="D441">
        <f>[3]Labels!D436</f>
        <v>0</v>
      </c>
      <c r="E441">
        <f>[3]Labels!E436</f>
        <v>0</v>
      </c>
      <c r="F441">
        <f>[3]Labels!F436</f>
        <v>0</v>
      </c>
    </row>
    <row r="442" spans="1:6" x14ac:dyDescent="0.3">
      <c r="A442">
        <f>[3]Labels!A437</f>
        <v>0</v>
      </c>
      <c r="B442">
        <f>[3]Labels!B437</f>
        <v>0</v>
      </c>
      <c r="C442">
        <f>[3]Labels!C437</f>
        <v>0</v>
      </c>
      <c r="D442">
        <f>[3]Labels!D437</f>
        <v>0</v>
      </c>
      <c r="E442">
        <f>[3]Labels!E437</f>
        <v>0</v>
      </c>
      <c r="F442">
        <f>[3]Labels!F437</f>
        <v>0</v>
      </c>
    </row>
    <row r="443" spans="1:6" x14ac:dyDescent="0.3">
      <c r="A443">
        <f>[3]Labels!A438</f>
        <v>0</v>
      </c>
      <c r="B443">
        <f>[3]Labels!B438</f>
        <v>0</v>
      </c>
      <c r="C443">
        <f>[3]Labels!C438</f>
        <v>0</v>
      </c>
      <c r="D443">
        <f>[3]Labels!D438</f>
        <v>0</v>
      </c>
      <c r="E443">
        <f>[3]Labels!E438</f>
        <v>0</v>
      </c>
      <c r="F443">
        <f>[3]Labels!F438</f>
        <v>0</v>
      </c>
    </row>
    <row r="444" spans="1:6" x14ac:dyDescent="0.3">
      <c r="A444">
        <f>[3]Labels!A439</f>
        <v>0</v>
      </c>
      <c r="B444">
        <f>[3]Labels!B439</f>
        <v>0</v>
      </c>
      <c r="C444">
        <f>[3]Labels!C439</f>
        <v>0</v>
      </c>
      <c r="D444">
        <f>[3]Labels!D439</f>
        <v>0</v>
      </c>
      <c r="E444">
        <f>[3]Labels!E439</f>
        <v>0</v>
      </c>
      <c r="F444">
        <f>[3]Labels!F439</f>
        <v>0</v>
      </c>
    </row>
    <row r="445" spans="1:6" x14ac:dyDescent="0.3">
      <c r="A445">
        <f>[3]Labels!A440</f>
        <v>0</v>
      </c>
      <c r="B445">
        <f>[3]Labels!B440</f>
        <v>0</v>
      </c>
      <c r="C445">
        <f>[3]Labels!C440</f>
        <v>0</v>
      </c>
      <c r="D445">
        <f>[3]Labels!D440</f>
        <v>0</v>
      </c>
      <c r="E445">
        <f>[3]Labels!E440</f>
        <v>0</v>
      </c>
      <c r="F445">
        <f>[3]Labels!F440</f>
        <v>0</v>
      </c>
    </row>
    <row r="446" spans="1:6" x14ac:dyDescent="0.3">
      <c r="A446">
        <f>[3]Labels!A441</f>
        <v>0</v>
      </c>
      <c r="B446">
        <f>[3]Labels!B441</f>
        <v>0</v>
      </c>
      <c r="C446">
        <f>[3]Labels!C441</f>
        <v>0</v>
      </c>
      <c r="D446">
        <f>[3]Labels!D441</f>
        <v>0</v>
      </c>
      <c r="E446">
        <f>[3]Labels!E441</f>
        <v>0</v>
      </c>
      <c r="F446">
        <f>[3]Labels!F441</f>
        <v>0</v>
      </c>
    </row>
    <row r="447" spans="1:6" x14ac:dyDescent="0.3">
      <c r="A447">
        <f>[3]Labels!A442</f>
        <v>0</v>
      </c>
      <c r="B447">
        <f>[3]Labels!B442</f>
        <v>0</v>
      </c>
      <c r="C447">
        <f>[3]Labels!C442</f>
        <v>0</v>
      </c>
      <c r="D447">
        <f>[3]Labels!D442</f>
        <v>0</v>
      </c>
      <c r="E447">
        <f>[3]Labels!E442</f>
        <v>0</v>
      </c>
      <c r="F447">
        <f>[3]Labels!F442</f>
        <v>0</v>
      </c>
    </row>
    <row r="448" spans="1:6" x14ac:dyDescent="0.3">
      <c r="A448">
        <f>[3]Labels!A443</f>
        <v>0</v>
      </c>
      <c r="B448">
        <f>[3]Labels!B443</f>
        <v>0</v>
      </c>
      <c r="C448">
        <f>[3]Labels!C443</f>
        <v>0</v>
      </c>
      <c r="D448">
        <f>[3]Labels!D443</f>
        <v>0</v>
      </c>
      <c r="E448">
        <f>[3]Labels!E443</f>
        <v>0</v>
      </c>
      <c r="F448">
        <f>[3]Labels!F443</f>
        <v>0</v>
      </c>
    </row>
    <row r="449" spans="1:6" x14ac:dyDescent="0.3">
      <c r="A449">
        <f>[3]Labels!A444</f>
        <v>0</v>
      </c>
      <c r="B449">
        <f>[3]Labels!B444</f>
        <v>0</v>
      </c>
      <c r="C449">
        <f>[3]Labels!C444</f>
        <v>0</v>
      </c>
      <c r="D449">
        <f>[3]Labels!D444</f>
        <v>0</v>
      </c>
      <c r="E449">
        <f>[3]Labels!E444</f>
        <v>0</v>
      </c>
      <c r="F449">
        <f>[3]Labels!F444</f>
        <v>0</v>
      </c>
    </row>
    <row r="450" spans="1:6" x14ac:dyDescent="0.3">
      <c r="A450">
        <f>[3]Labels!A445</f>
        <v>0</v>
      </c>
      <c r="B450">
        <f>[3]Labels!B445</f>
        <v>0</v>
      </c>
      <c r="C450">
        <f>[3]Labels!C445</f>
        <v>0</v>
      </c>
      <c r="D450">
        <f>[3]Labels!D445</f>
        <v>0</v>
      </c>
      <c r="E450">
        <f>[3]Labels!E445</f>
        <v>0</v>
      </c>
      <c r="F450">
        <f>[3]Labels!F445</f>
        <v>0</v>
      </c>
    </row>
    <row r="451" spans="1:6" x14ac:dyDescent="0.3">
      <c r="A451">
        <f>[3]Labels!A446</f>
        <v>0</v>
      </c>
      <c r="B451">
        <f>[3]Labels!B446</f>
        <v>0</v>
      </c>
      <c r="C451">
        <f>[3]Labels!C446</f>
        <v>0</v>
      </c>
      <c r="D451">
        <f>[3]Labels!D446</f>
        <v>0</v>
      </c>
      <c r="E451">
        <f>[3]Labels!E446</f>
        <v>0</v>
      </c>
      <c r="F451">
        <f>[3]Labels!F446</f>
        <v>0</v>
      </c>
    </row>
    <row r="452" spans="1:6" x14ac:dyDescent="0.3">
      <c r="A452">
        <f>[3]Labels!A447</f>
        <v>0</v>
      </c>
      <c r="B452">
        <f>[3]Labels!B447</f>
        <v>0</v>
      </c>
      <c r="C452">
        <f>[3]Labels!C447</f>
        <v>0</v>
      </c>
      <c r="D452">
        <f>[3]Labels!D447</f>
        <v>0</v>
      </c>
      <c r="E452">
        <f>[3]Labels!E447</f>
        <v>0</v>
      </c>
      <c r="F452">
        <f>[3]Labels!F447</f>
        <v>0</v>
      </c>
    </row>
    <row r="453" spans="1:6" x14ac:dyDescent="0.3">
      <c r="A453">
        <f>[3]Labels!A448</f>
        <v>0</v>
      </c>
      <c r="B453">
        <f>[3]Labels!B448</f>
        <v>0</v>
      </c>
      <c r="C453">
        <f>[3]Labels!C448</f>
        <v>0</v>
      </c>
      <c r="D453">
        <f>[3]Labels!D448</f>
        <v>0</v>
      </c>
      <c r="E453">
        <f>[3]Labels!E448</f>
        <v>0</v>
      </c>
      <c r="F453">
        <f>[3]Labels!F448</f>
        <v>0</v>
      </c>
    </row>
    <row r="454" spans="1:6" x14ac:dyDescent="0.3">
      <c r="A454">
        <f>[3]Labels!A449</f>
        <v>0</v>
      </c>
      <c r="B454">
        <f>[3]Labels!B449</f>
        <v>0</v>
      </c>
      <c r="C454">
        <f>[3]Labels!C449</f>
        <v>0</v>
      </c>
      <c r="D454">
        <f>[3]Labels!D449</f>
        <v>0</v>
      </c>
      <c r="E454">
        <f>[3]Labels!E449</f>
        <v>0</v>
      </c>
      <c r="F454">
        <f>[3]Labels!F449</f>
        <v>0</v>
      </c>
    </row>
    <row r="455" spans="1:6" x14ac:dyDescent="0.3">
      <c r="A455">
        <f>[3]Labels!A450</f>
        <v>0</v>
      </c>
      <c r="B455">
        <f>[3]Labels!B450</f>
        <v>0</v>
      </c>
      <c r="C455">
        <f>[3]Labels!C450</f>
        <v>0</v>
      </c>
      <c r="D455">
        <f>[3]Labels!D450</f>
        <v>0</v>
      </c>
      <c r="E455">
        <f>[3]Labels!E450</f>
        <v>0</v>
      </c>
      <c r="F455">
        <f>[3]Labels!F450</f>
        <v>0</v>
      </c>
    </row>
    <row r="456" spans="1:6" x14ac:dyDescent="0.3">
      <c r="A456">
        <f>[3]Labels!A451</f>
        <v>0</v>
      </c>
      <c r="B456">
        <f>[3]Labels!B451</f>
        <v>0</v>
      </c>
      <c r="C456">
        <f>[3]Labels!C451</f>
        <v>0</v>
      </c>
      <c r="D456">
        <f>[3]Labels!D451</f>
        <v>0</v>
      </c>
      <c r="E456">
        <f>[3]Labels!E451</f>
        <v>0</v>
      </c>
      <c r="F456">
        <f>[3]Labels!F451</f>
        <v>0</v>
      </c>
    </row>
    <row r="457" spans="1:6" x14ac:dyDescent="0.3">
      <c r="A457">
        <f>[3]Labels!A452</f>
        <v>0</v>
      </c>
      <c r="B457">
        <f>[3]Labels!B452</f>
        <v>0</v>
      </c>
      <c r="C457">
        <f>[3]Labels!C452</f>
        <v>0</v>
      </c>
      <c r="D457">
        <f>[3]Labels!D452</f>
        <v>0</v>
      </c>
      <c r="E457">
        <f>[3]Labels!E452</f>
        <v>0</v>
      </c>
      <c r="F457">
        <f>[3]Labels!F452</f>
        <v>0</v>
      </c>
    </row>
    <row r="458" spans="1:6" x14ac:dyDescent="0.3">
      <c r="A458">
        <f>[3]Labels!A453</f>
        <v>0</v>
      </c>
      <c r="B458">
        <f>[3]Labels!B453</f>
        <v>0</v>
      </c>
      <c r="C458">
        <f>[3]Labels!C453</f>
        <v>0</v>
      </c>
      <c r="D458">
        <f>[3]Labels!D453</f>
        <v>0</v>
      </c>
      <c r="E458">
        <f>[3]Labels!E453</f>
        <v>0</v>
      </c>
      <c r="F458">
        <f>[3]Labels!F453</f>
        <v>0</v>
      </c>
    </row>
    <row r="459" spans="1:6" x14ac:dyDescent="0.3">
      <c r="A459">
        <f>[3]Labels!A454</f>
        <v>0</v>
      </c>
      <c r="B459">
        <f>[3]Labels!B454</f>
        <v>0</v>
      </c>
      <c r="C459">
        <f>[3]Labels!C454</f>
        <v>0</v>
      </c>
      <c r="D459">
        <f>[3]Labels!D454</f>
        <v>0</v>
      </c>
      <c r="E459">
        <f>[3]Labels!E454</f>
        <v>0</v>
      </c>
      <c r="F459">
        <f>[3]Labels!F454</f>
        <v>0</v>
      </c>
    </row>
    <row r="460" spans="1:6" x14ac:dyDescent="0.3">
      <c r="A460">
        <f>[3]Labels!A455</f>
        <v>0</v>
      </c>
      <c r="B460">
        <f>[3]Labels!B455</f>
        <v>0</v>
      </c>
      <c r="C460">
        <f>[3]Labels!C455</f>
        <v>0</v>
      </c>
      <c r="D460">
        <f>[3]Labels!D455</f>
        <v>0</v>
      </c>
      <c r="E460">
        <f>[3]Labels!E455</f>
        <v>0</v>
      </c>
      <c r="F460">
        <f>[3]Labels!F455</f>
        <v>0</v>
      </c>
    </row>
    <row r="461" spans="1:6" x14ac:dyDescent="0.3">
      <c r="A461">
        <f>[3]Labels!A456</f>
        <v>0</v>
      </c>
      <c r="B461">
        <f>[3]Labels!B456</f>
        <v>0</v>
      </c>
      <c r="C461">
        <f>[3]Labels!C456</f>
        <v>0</v>
      </c>
      <c r="D461">
        <f>[3]Labels!D456</f>
        <v>0</v>
      </c>
      <c r="E461">
        <f>[3]Labels!E456</f>
        <v>0</v>
      </c>
      <c r="F461">
        <f>[3]Labels!F456</f>
        <v>0</v>
      </c>
    </row>
    <row r="462" spans="1:6" x14ac:dyDescent="0.3">
      <c r="A462">
        <f>[3]Labels!A457</f>
        <v>0</v>
      </c>
      <c r="B462">
        <f>[3]Labels!B457</f>
        <v>0</v>
      </c>
      <c r="C462">
        <f>[3]Labels!C457</f>
        <v>0</v>
      </c>
      <c r="D462">
        <f>[3]Labels!D457</f>
        <v>0</v>
      </c>
      <c r="E462">
        <f>[3]Labels!E457</f>
        <v>0</v>
      </c>
      <c r="F462">
        <f>[3]Labels!F457</f>
        <v>0</v>
      </c>
    </row>
    <row r="463" spans="1:6" x14ac:dyDescent="0.3">
      <c r="A463">
        <f>[3]Labels!A458</f>
        <v>0</v>
      </c>
      <c r="B463">
        <f>[3]Labels!B458</f>
        <v>0</v>
      </c>
      <c r="C463">
        <f>[3]Labels!C458</f>
        <v>0</v>
      </c>
      <c r="D463">
        <f>[3]Labels!D458</f>
        <v>0</v>
      </c>
      <c r="E463">
        <f>[3]Labels!E458</f>
        <v>0</v>
      </c>
      <c r="F463">
        <f>[3]Labels!F458</f>
        <v>0</v>
      </c>
    </row>
    <row r="464" spans="1:6" x14ac:dyDescent="0.3">
      <c r="A464">
        <f>[3]Labels!A459</f>
        <v>0</v>
      </c>
      <c r="B464">
        <f>[3]Labels!B459</f>
        <v>0</v>
      </c>
      <c r="C464">
        <f>[3]Labels!C459</f>
        <v>0</v>
      </c>
      <c r="D464">
        <f>[3]Labels!D459</f>
        <v>0</v>
      </c>
      <c r="E464">
        <f>[3]Labels!E459</f>
        <v>0</v>
      </c>
      <c r="F464">
        <f>[3]Labels!F459</f>
        <v>0</v>
      </c>
    </row>
    <row r="465" spans="1:6" x14ac:dyDescent="0.3">
      <c r="A465">
        <f>[3]Labels!A460</f>
        <v>0</v>
      </c>
      <c r="B465">
        <f>[3]Labels!B460</f>
        <v>0</v>
      </c>
      <c r="C465">
        <f>[3]Labels!C460</f>
        <v>0</v>
      </c>
      <c r="D465">
        <f>[3]Labels!D460</f>
        <v>0</v>
      </c>
      <c r="E465">
        <f>[3]Labels!E460</f>
        <v>0</v>
      </c>
      <c r="F465">
        <f>[3]Labels!F460</f>
        <v>0</v>
      </c>
    </row>
    <row r="466" spans="1:6" x14ac:dyDescent="0.3">
      <c r="A466">
        <f>[3]Labels!A461</f>
        <v>0</v>
      </c>
      <c r="B466">
        <f>[3]Labels!B461</f>
        <v>0</v>
      </c>
      <c r="C466">
        <f>[3]Labels!C461</f>
        <v>0</v>
      </c>
      <c r="D466">
        <f>[3]Labels!D461</f>
        <v>0</v>
      </c>
      <c r="E466">
        <f>[3]Labels!E461</f>
        <v>0</v>
      </c>
      <c r="F466">
        <f>[3]Labels!F461</f>
        <v>0</v>
      </c>
    </row>
    <row r="467" spans="1:6" x14ac:dyDescent="0.3">
      <c r="A467">
        <f>[3]Labels!A462</f>
        <v>0</v>
      </c>
      <c r="B467">
        <f>[3]Labels!B462</f>
        <v>0</v>
      </c>
      <c r="C467">
        <f>[3]Labels!C462</f>
        <v>0</v>
      </c>
      <c r="D467">
        <f>[3]Labels!D462</f>
        <v>0</v>
      </c>
      <c r="E467">
        <f>[3]Labels!E462</f>
        <v>0</v>
      </c>
      <c r="F467">
        <f>[3]Labels!F462</f>
        <v>0</v>
      </c>
    </row>
    <row r="468" spans="1:6" x14ac:dyDescent="0.3">
      <c r="A468">
        <f>[3]Labels!A463</f>
        <v>0</v>
      </c>
      <c r="B468">
        <f>[3]Labels!B463</f>
        <v>0</v>
      </c>
      <c r="C468">
        <f>[3]Labels!C463</f>
        <v>0</v>
      </c>
      <c r="D468">
        <f>[3]Labels!D463</f>
        <v>0</v>
      </c>
      <c r="E468">
        <f>[3]Labels!E463</f>
        <v>0</v>
      </c>
      <c r="F468">
        <f>[3]Labels!F463</f>
        <v>0</v>
      </c>
    </row>
    <row r="469" spans="1:6" x14ac:dyDescent="0.3">
      <c r="A469">
        <f>[3]Labels!A464</f>
        <v>0</v>
      </c>
      <c r="B469">
        <f>[3]Labels!B464</f>
        <v>0</v>
      </c>
      <c r="C469">
        <f>[3]Labels!C464</f>
        <v>0</v>
      </c>
      <c r="D469">
        <f>[3]Labels!D464</f>
        <v>0</v>
      </c>
      <c r="E469">
        <f>[3]Labels!E464</f>
        <v>0</v>
      </c>
      <c r="F469">
        <f>[3]Labels!F464</f>
        <v>0</v>
      </c>
    </row>
    <row r="470" spans="1:6" x14ac:dyDescent="0.3">
      <c r="A470">
        <f>[3]Labels!A465</f>
        <v>0</v>
      </c>
      <c r="B470">
        <f>[3]Labels!B465</f>
        <v>0</v>
      </c>
      <c r="C470">
        <f>[3]Labels!C465</f>
        <v>0</v>
      </c>
      <c r="D470">
        <f>[3]Labels!D465</f>
        <v>0</v>
      </c>
      <c r="E470">
        <f>[3]Labels!E465</f>
        <v>0</v>
      </c>
      <c r="F470">
        <f>[3]Labels!F465</f>
        <v>0</v>
      </c>
    </row>
    <row r="471" spans="1:6" x14ac:dyDescent="0.3">
      <c r="A471">
        <f>[3]Labels!A466</f>
        <v>0</v>
      </c>
      <c r="B471">
        <f>[3]Labels!B466</f>
        <v>0</v>
      </c>
      <c r="C471">
        <f>[3]Labels!C466</f>
        <v>0</v>
      </c>
      <c r="D471">
        <f>[3]Labels!D466</f>
        <v>0</v>
      </c>
      <c r="E471">
        <f>[3]Labels!E466</f>
        <v>0</v>
      </c>
      <c r="F471">
        <f>[3]Labels!F466</f>
        <v>0</v>
      </c>
    </row>
    <row r="472" spans="1:6" x14ac:dyDescent="0.3">
      <c r="A472">
        <f>[3]Labels!A467</f>
        <v>0</v>
      </c>
      <c r="B472">
        <f>[3]Labels!B467</f>
        <v>0</v>
      </c>
      <c r="C472">
        <f>[3]Labels!C467</f>
        <v>0</v>
      </c>
      <c r="D472">
        <f>[3]Labels!D467</f>
        <v>0</v>
      </c>
      <c r="E472">
        <f>[3]Labels!E467</f>
        <v>0</v>
      </c>
      <c r="F472">
        <f>[3]Labels!F467</f>
        <v>0</v>
      </c>
    </row>
    <row r="473" spans="1:6" x14ac:dyDescent="0.3">
      <c r="A473">
        <f>[3]Labels!A468</f>
        <v>0</v>
      </c>
      <c r="B473">
        <f>[3]Labels!B468</f>
        <v>0</v>
      </c>
      <c r="C473">
        <f>[3]Labels!C468</f>
        <v>0</v>
      </c>
      <c r="D473">
        <f>[3]Labels!D468</f>
        <v>0</v>
      </c>
      <c r="E473">
        <f>[3]Labels!E468</f>
        <v>0</v>
      </c>
      <c r="F473">
        <f>[3]Labels!F468</f>
        <v>0</v>
      </c>
    </row>
    <row r="474" spans="1:6" x14ac:dyDescent="0.3">
      <c r="A474">
        <f>[3]Labels!A469</f>
        <v>0</v>
      </c>
      <c r="B474">
        <f>[3]Labels!B469</f>
        <v>0</v>
      </c>
      <c r="C474">
        <f>[3]Labels!C469</f>
        <v>0</v>
      </c>
      <c r="D474">
        <f>[3]Labels!D469</f>
        <v>0</v>
      </c>
      <c r="E474">
        <f>[3]Labels!E469</f>
        <v>0</v>
      </c>
      <c r="F474">
        <f>[3]Labels!F469</f>
        <v>0</v>
      </c>
    </row>
    <row r="475" spans="1:6" x14ac:dyDescent="0.3">
      <c r="A475">
        <f>[3]Labels!A470</f>
        <v>0</v>
      </c>
      <c r="B475">
        <f>[3]Labels!B470</f>
        <v>0</v>
      </c>
      <c r="C475">
        <f>[3]Labels!C470</f>
        <v>0</v>
      </c>
      <c r="D475">
        <f>[3]Labels!D470</f>
        <v>0</v>
      </c>
      <c r="E475">
        <f>[3]Labels!E470</f>
        <v>0</v>
      </c>
      <c r="F475">
        <f>[3]Labels!F470</f>
        <v>0</v>
      </c>
    </row>
    <row r="476" spans="1:6" x14ac:dyDescent="0.3">
      <c r="A476">
        <f>[3]Labels!A471</f>
        <v>0</v>
      </c>
      <c r="B476">
        <f>[3]Labels!B471</f>
        <v>0</v>
      </c>
      <c r="C476">
        <f>[3]Labels!C471</f>
        <v>0</v>
      </c>
      <c r="D476">
        <f>[3]Labels!D471</f>
        <v>0</v>
      </c>
      <c r="E476">
        <f>[3]Labels!E471</f>
        <v>0</v>
      </c>
      <c r="F476">
        <f>[3]Labels!F471</f>
        <v>0</v>
      </c>
    </row>
    <row r="477" spans="1:6" x14ac:dyDescent="0.3">
      <c r="A477">
        <f>[3]Labels!A472</f>
        <v>0</v>
      </c>
      <c r="B477">
        <f>[3]Labels!B472</f>
        <v>0</v>
      </c>
      <c r="C477">
        <f>[3]Labels!C472</f>
        <v>0</v>
      </c>
      <c r="D477">
        <f>[3]Labels!D472</f>
        <v>0</v>
      </c>
      <c r="E477">
        <f>[3]Labels!E472</f>
        <v>0</v>
      </c>
      <c r="F477">
        <f>[3]Labels!F472</f>
        <v>0</v>
      </c>
    </row>
    <row r="478" spans="1:6" x14ac:dyDescent="0.3">
      <c r="A478">
        <f>[3]Labels!A473</f>
        <v>0</v>
      </c>
      <c r="B478">
        <f>[3]Labels!B473</f>
        <v>0</v>
      </c>
      <c r="C478">
        <f>[3]Labels!C473</f>
        <v>0</v>
      </c>
      <c r="D478">
        <f>[3]Labels!D473</f>
        <v>0</v>
      </c>
      <c r="E478">
        <f>[3]Labels!E473</f>
        <v>0</v>
      </c>
      <c r="F478">
        <f>[3]Labels!F473</f>
        <v>0</v>
      </c>
    </row>
    <row r="479" spans="1:6" x14ac:dyDescent="0.3">
      <c r="A479">
        <f>[3]Labels!A474</f>
        <v>0</v>
      </c>
      <c r="B479">
        <f>[3]Labels!B474</f>
        <v>0</v>
      </c>
      <c r="C479">
        <f>[3]Labels!C474</f>
        <v>0</v>
      </c>
      <c r="D479">
        <f>[3]Labels!D474</f>
        <v>0</v>
      </c>
      <c r="E479">
        <f>[3]Labels!E474</f>
        <v>0</v>
      </c>
      <c r="F479">
        <f>[3]Labels!F474</f>
        <v>0</v>
      </c>
    </row>
    <row r="480" spans="1:6" x14ac:dyDescent="0.3">
      <c r="A480">
        <f>[3]Labels!A475</f>
        <v>0</v>
      </c>
      <c r="B480">
        <f>[3]Labels!B475</f>
        <v>0</v>
      </c>
      <c r="C480">
        <f>[3]Labels!C475</f>
        <v>0</v>
      </c>
      <c r="D480">
        <f>[3]Labels!D475</f>
        <v>0</v>
      </c>
      <c r="E480">
        <f>[3]Labels!E475</f>
        <v>0</v>
      </c>
      <c r="F480">
        <f>[3]Labels!F475</f>
        <v>0</v>
      </c>
    </row>
    <row r="481" spans="1:6" x14ac:dyDescent="0.3">
      <c r="A481">
        <f>[3]Labels!A476</f>
        <v>0</v>
      </c>
      <c r="B481">
        <f>[3]Labels!B476</f>
        <v>0</v>
      </c>
      <c r="C481">
        <f>[3]Labels!C476</f>
        <v>0</v>
      </c>
      <c r="D481">
        <f>[3]Labels!D476</f>
        <v>0</v>
      </c>
      <c r="E481">
        <f>[3]Labels!E476</f>
        <v>0</v>
      </c>
      <c r="F481">
        <f>[3]Labels!F476</f>
        <v>0</v>
      </c>
    </row>
    <row r="482" spans="1:6" x14ac:dyDescent="0.3">
      <c r="A482">
        <f>[3]Labels!A477</f>
        <v>0</v>
      </c>
      <c r="B482">
        <f>[3]Labels!B477</f>
        <v>0</v>
      </c>
      <c r="C482">
        <f>[3]Labels!C477</f>
        <v>0</v>
      </c>
      <c r="D482">
        <f>[3]Labels!D477</f>
        <v>0</v>
      </c>
      <c r="E482">
        <f>[3]Labels!E477</f>
        <v>0</v>
      </c>
      <c r="F482">
        <f>[3]Labels!F477</f>
        <v>0</v>
      </c>
    </row>
    <row r="483" spans="1:6" x14ac:dyDescent="0.3">
      <c r="A483">
        <f>[3]Labels!A478</f>
        <v>0</v>
      </c>
      <c r="B483">
        <f>[3]Labels!B478</f>
        <v>0</v>
      </c>
      <c r="C483">
        <f>[3]Labels!C478</f>
        <v>0</v>
      </c>
      <c r="D483">
        <f>[3]Labels!D478</f>
        <v>0</v>
      </c>
      <c r="E483">
        <f>[3]Labels!E478</f>
        <v>0</v>
      </c>
      <c r="F483">
        <f>[3]Labels!F478</f>
        <v>0</v>
      </c>
    </row>
    <row r="484" spans="1:6" x14ac:dyDescent="0.3">
      <c r="A484">
        <f>[3]Labels!A479</f>
        <v>0</v>
      </c>
      <c r="B484">
        <f>[3]Labels!B479</f>
        <v>0</v>
      </c>
      <c r="C484">
        <f>[3]Labels!C479</f>
        <v>0</v>
      </c>
      <c r="D484">
        <f>[3]Labels!D479</f>
        <v>0</v>
      </c>
      <c r="E484">
        <f>[3]Labels!E479</f>
        <v>0</v>
      </c>
      <c r="F484">
        <f>[3]Labels!F479</f>
        <v>0</v>
      </c>
    </row>
    <row r="485" spans="1:6" x14ac:dyDescent="0.3">
      <c r="A485">
        <f>[3]Labels!A480</f>
        <v>0</v>
      </c>
      <c r="B485">
        <f>[3]Labels!B480</f>
        <v>0</v>
      </c>
      <c r="C485">
        <f>[3]Labels!C480</f>
        <v>0</v>
      </c>
      <c r="D485">
        <f>[3]Labels!D480</f>
        <v>0</v>
      </c>
      <c r="E485">
        <f>[3]Labels!E480</f>
        <v>0</v>
      </c>
      <c r="F485">
        <f>[3]Labels!F480</f>
        <v>0</v>
      </c>
    </row>
    <row r="486" spans="1:6" x14ac:dyDescent="0.3">
      <c r="A486">
        <f>[3]Labels!A481</f>
        <v>0</v>
      </c>
      <c r="B486">
        <f>[3]Labels!B481</f>
        <v>0</v>
      </c>
      <c r="C486">
        <f>[3]Labels!C481</f>
        <v>0</v>
      </c>
      <c r="D486">
        <f>[3]Labels!D481</f>
        <v>0</v>
      </c>
      <c r="E486">
        <f>[3]Labels!E481</f>
        <v>0</v>
      </c>
      <c r="F486">
        <f>[3]Labels!F481</f>
        <v>0</v>
      </c>
    </row>
    <row r="487" spans="1:6" x14ac:dyDescent="0.3">
      <c r="A487">
        <f>[3]Labels!A482</f>
        <v>0</v>
      </c>
      <c r="B487">
        <f>[3]Labels!B482</f>
        <v>0</v>
      </c>
      <c r="C487">
        <f>[3]Labels!C482</f>
        <v>0</v>
      </c>
      <c r="D487">
        <f>[3]Labels!D482</f>
        <v>0</v>
      </c>
      <c r="E487">
        <f>[3]Labels!E482</f>
        <v>0</v>
      </c>
      <c r="F487">
        <f>[3]Labels!F482</f>
        <v>0</v>
      </c>
    </row>
    <row r="488" spans="1:6" x14ac:dyDescent="0.3">
      <c r="A488">
        <f>[3]Labels!A483</f>
        <v>0</v>
      </c>
      <c r="B488">
        <f>[3]Labels!B483</f>
        <v>0</v>
      </c>
      <c r="C488">
        <f>[3]Labels!C483</f>
        <v>0</v>
      </c>
      <c r="D488">
        <f>[3]Labels!D483</f>
        <v>0</v>
      </c>
      <c r="E488">
        <f>[3]Labels!E483</f>
        <v>0</v>
      </c>
      <c r="F488">
        <f>[3]Labels!F483</f>
        <v>0</v>
      </c>
    </row>
    <row r="489" spans="1:6" x14ac:dyDescent="0.3">
      <c r="A489">
        <f>[3]Labels!A484</f>
        <v>0</v>
      </c>
      <c r="B489">
        <f>[3]Labels!B484</f>
        <v>0</v>
      </c>
      <c r="C489">
        <f>[3]Labels!C484</f>
        <v>0</v>
      </c>
      <c r="D489">
        <f>[3]Labels!D484</f>
        <v>0</v>
      </c>
      <c r="E489">
        <f>[3]Labels!E484</f>
        <v>0</v>
      </c>
      <c r="F489">
        <f>[3]Labels!F484</f>
        <v>0</v>
      </c>
    </row>
    <row r="490" spans="1:6" x14ac:dyDescent="0.3">
      <c r="A490">
        <f>[3]Labels!A485</f>
        <v>0</v>
      </c>
      <c r="B490">
        <f>[3]Labels!B485</f>
        <v>0</v>
      </c>
      <c r="C490">
        <f>[3]Labels!C485</f>
        <v>0</v>
      </c>
      <c r="D490">
        <f>[3]Labels!D485</f>
        <v>0</v>
      </c>
      <c r="E490">
        <f>[3]Labels!E485</f>
        <v>0</v>
      </c>
      <c r="F490">
        <f>[3]Labels!F485</f>
        <v>0</v>
      </c>
    </row>
    <row r="491" spans="1:6" x14ac:dyDescent="0.3">
      <c r="A491">
        <f>[3]Labels!A486</f>
        <v>0</v>
      </c>
      <c r="B491">
        <f>[3]Labels!B486</f>
        <v>0</v>
      </c>
      <c r="C491">
        <f>[3]Labels!C486</f>
        <v>0</v>
      </c>
      <c r="D491">
        <f>[3]Labels!D486</f>
        <v>0</v>
      </c>
      <c r="E491">
        <f>[3]Labels!E486</f>
        <v>0</v>
      </c>
      <c r="F491">
        <f>[3]Labels!F486</f>
        <v>0</v>
      </c>
    </row>
    <row r="492" spans="1:6" x14ac:dyDescent="0.3">
      <c r="A492">
        <f>[3]Labels!A487</f>
        <v>0</v>
      </c>
      <c r="B492">
        <f>[3]Labels!B487</f>
        <v>0</v>
      </c>
      <c r="C492">
        <f>[3]Labels!C487</f>
        <v>0</v>
      </c>
      <c r="D492">
        <f>[3]Labels!D487</f>
        <v>0</v>
      </c>
      <c r="E492">
        <f>[3]Labels!E487</f>
        <v>0</v>
      </c>
      <c r="F492">
        <f>[3]Labels!F487</f>
        <v>0</v>
      </c>
    </row>
    <row r="493" spans="1:6" x14ac:dyDescent="0.3">
      <c r="A493">
        <f>[3]Labels!A488</f>
        <v>0</v>
      </c>
      <c r="B493">
        <f>[3]Labels!B488</f>
        <v>0</v>
      </c>
      <c r="C493">
        <f>[3]Labels!C488</f>
        <v>0</v>
      </c>
      <c r="D493">
        <f>[3]Labels!D488</f>
        <v>0</v>
      </c>
      <c r="E493">
        <f>[3]Labels!E488</f>
        <v>0</v>
      </c>
      <c r="F493">
        <f>[3]Labels!F488</f>
        <v>0</v>
      </c>
    </row>
    <row r="494" spans="1:6" x14ac:dyDescent="0.3">
      <c r="A494">
        <f>[3]Labels!A489</f>
        <v>0</v>
      </c>
      <c r="B494">
        <f>[3]Labels!B489</f>
        <v>0</v>
      </c>
      <c r="C494">
        <f>[3]Labels!C489</f>
        <v>0</v>
      </c>
      <c r="D494">
        <f>[3]Labels!D489</f>
        <v>0</v>
      </c>
      <c r="E494">
        <f>[3]Labels!E489</f>
        <v>0</v>
      </c>
      <c r="F494">
        <f>[3]Labels!F489</f>
        <v>0</v>
      </c>
    </row>
    <row r="495" spans="1:6" x14ac:dyDescent="0.3">
      <c r="A495">
        <f>[3]Labels!A490</f>
        <v>0</v>
      </c>
      <c r="B495">
        <f>[3]Labels!B490</f>
        <v>0</v>
      </c>
      <c r="C495">
        <f>[3]Labels!C490</f>
        <v>0</v>
      </c>
      <c r="D495">
        <f>[3]Labels!D490</f>
        <v>0</v>
      </c>
      <c r="E495">
        <f>[3]Labels!E490</f>
        <v>0</v>
      </c>
      <c r="F495">
        <f>[3]Labels!F490</f>
        <v>0</v>
      </c>
    </row>
    <row r="496" spans="1:6" x14ac:dyDescent="0.3">
      <c r="A496">
        <f>[3]Labels!A491</f>
        <v>0</v>
      </c>
      <c r="B496">
        <f>[3]Labels!B491</f>
        <v>0</v>
      </c>
      <c r="C496">
        <f>[3]Labels!C491</f>
        <v>0</v>
      </c>
      <c r="D496">
        <f>[3]Labels!D491</f>
        <v>0</v>
      </c>
      <c r="E496">
        <f>[3]Labels!E491</f>
        <v>0</v>
      </c>
      <c r="F496">
        <f>[3]Labels!F491</f>
        <v>0</v>
      </c>
    </row>
    <row r="497" spans="1:6" x14ac:dyDescent="0.3">
      <c r="A497">
        <f>[3]Labels!A492</f>
        <v>0</v>
      </c>
      <c r="B497">
        <f>[3]Labels!B492</f>
        <v>0</v>
      </c>
      <c r="C497">
        <f>[3]Labels!C492</f>
        <v>0</v>
      </c>
      <c r="D497">
        <f>[3]Labels!D492</f>
        <v>0</v>
      </c>
      <c r="E497">
        <f>[3]Labels!E492</f>
        <v>0</v>
      </c>
      <c r="F497">
        <f>[3]Labels!F492</f>
        <v>0</v>
      </c>
    </row>
    <row r="498" spans="1:6" x14ac:dyDescent="0.3">
      <c r="A498">
        <f>[3]Labels!A493</f>
        <v>0</v>
      </c>
      <c r="B498">
        <f>[3]Labels!B493</f>
        <v>0</v>
      </c>
      <c r="C498">
        <f>[3]Labels!C493</f>
        <v>0</v>
      </c>
      <c r="D498">
        <f>[3]Labels!D493</f>
        <v>0</v>
      </c>
      <c r="E498">
        <f>[3]Labels!E493</f>
        <v>0</v>
      </c>
      <c r="F498">
        <f>[3]Labels!F493</f>
        <v>0</v>
      </c>
    </row>
    <row r="499" spans="1:6" x14ac:dyDescent="0.3">
      <c r="A499">
        <f>[3]Labels!A494</f>
        <v>0</v>
      </c>
      <c r="B499">
        <f>[3]Labels!B494</f>
        <v>0</v>
      </c>
      <c r="C499">
        <f>[3]Labels!C494</f>
        <v>0</v>
      </c>
      <c r="D499">
        <f>[3]Labels!D494</f>
        <v>0</v>
      </c>
      <c r="E499">
        <f>[3]Labels!E494</f>
        <v>0</v>
      </c>
      <c r="F499">
        <f>[3]Labels!F494</f>
        <v>0</v>
      </c>
    </row>
    <row r="500" spans="1:6" x14ac:dyDescent="0.3">
      <c r="A500">
        <f>[3]Labels!A495</f>
        <v>0</v>
      </c>
      <c r="B500">
        <f>[3]Labels!B495</f>
        <v>0</v>
      </c>
      <c r="C500">
        <f>[3]Labels!C495</f>
        <v>0</v>
      </c>
      <c r="D500">
        <f>[3]Labels!D495</f>
        <v>0</v>
      </c>
      <c r="E500">
        <f>[3]Labels!E495</f>
        <v>0</v>
      </c>
      <c r="F500">
        <f>[3]Labels!F495</f>
        <v>0</v>
      </c>
    </row>
    <row r="501" spans="1:6" x14ac:dyDescent="0.3">
      <c r="A501">
        <f>[3]Labels!A496</f>
        <v>0</v>
      </c>
      <c r="B501">
        <f>[3]Labels!B496</f>
        <v>0</v>
      </c>
      <c r="C501">
        <f>[3]Labels!C496</f>
        <v>0</v>
      </c>
      <c r="D501">
        <f>[3]Labels!D496</f>
        <v>0</v>
      </c>
      <c r="E501">
        <f>[3]Labels!E496</f>
        <v>0</v>
      </c>
      <c r="F501">
        <f>[3]Labels!F496</f>
        <v>0</v>
      </c>
    </row>
    <row r="502" spans="1:6" x14ac:dyDescent="0.3">
      <c r="A502">
        <f>[3]Labels!A497</f>
        <v>0</v>
      </c>
      <c r="B502">
        <f>[3]Labels!B497</f>
        <v>0</v>
      </c>
      <c r="C502">
        <f>[3]Labels!C497</f>
        <v>0</v>
      </c>
      <c r="D502">
        <f>[3]Labels!D497</f>
        <v>0</v>
      </c>
      <c r="E502">
        <f>[3]Labels!E497</f>
        <v>0</v>
      </c>
      <c r="F502">
        <f>[3]Labels!F497</f>
        <v>0</v>
      </c>
    </row>
  </sheetData>
  <autoFilter ref="A9:B15" xr:uid="{EBE039A6-B029-4AF0-942D-6869B1F7F260}">
    <sortState xmlns:xlrd2="http://schemas.microsoft.com/office/spreadsheetml/2017/richdata2" ref="A10:B15">
      <sortCondition ref="A9:A15"/>
    </sortState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7002B-D163-4CB1-A7CC-DC4B65E843CB}">
  <dimension ref="A1:C20"/>
  <sheetViews>
    <sheetView workbookViewId="0">
      <selection activeCell="A4" sqref="A4"/>
    </sheetView>
  </sheetViews>
  <sheetFormatPr defaultRowHeight="14.4" x14ac:dyDescent="0.3"/>
  <cols>
    <col min="1" max="1" width="15.77734375" bestFit="1" customWidth="1"/>
    <col min="2" max="2" width="26.77734375" customWidth="1"/>
    <col min="3" max="3" width="23.77734375" customWidth="1"/>
  </cols>
  <sheetData>
    <row r="1" spans="1:3" x14ac:dyDescent="0.3">
      <c r="A1" t="str" cm="1">
        <f t="array" ref="A1:C20">'[3]Vaste labels'!$A$1:$C$20</f>
        <v>FIXEDCODE</v>
      </c>
      <c r="B1" t="str">
        <v>FIXEDVALUE</v>
      </c>
      <c r="C1" t="str">
        <v>FIXEDDESC</v>
      </c>
    </row>
    <row r="2" spans="1:3" x14ac:dyDescent="0.3">
      <c r="A2" t="str">
        <v>HUID-SEIZ</v>
      </c>
      <c r="B2" t="str">
        <v>Komend seizoensjaar</v>
      </c>
      <c r="C2" t="str">
        <v>2025</v>
      </c>
    </row>
    <row r="3" spans="1:3" x14ac:dyDescent="0.3">
      <c r="A3" t="str">
        <v>LNR</v>
      </c>
      <c r="B3" t="str">
        <v>Volle commerciële bedrijfsnaam</v>
      </c>
      <c r="C3" t="str">
        <v>Lavinia Naturist Resort</v>
      </c>
    </row>
    <row r="4" spans="1:3" x14ac:dyDescent="0.3">
      <c r="A4" t="str">
        <v>TAAL3</v>
      </c>
      <c r="B4" t="str">
        <v>Taal in 3 talen</v>
      </c>
      <c r="C4" t="str">
        <v>Taal - Language - Idioma</v>
      </c>
    </row>
    <row r="5" spans="1:3" x14ac:dyDescent="0.3">
      <c r="A5" t="str">
        <v>NEDNED</v>
      </c>
      <c r="B5" t="str">
        <v>Taal Nederlands enkel in Nederlands</v>
      </c>
      <c r="C5" t="str">
        <v>Nederlands</v>
      </c>
    </row>
    <row r="6" spans="1:3" x14ac:dyDescent="0.3">
      <c r="A6" t="str">
        <v>ENGENG</v>
      </c>
      <c r="B6" t="str">
        <v>Taal Engels enkel in Engels</v>
      </c>
      <c r="C6" t="str">
        <v>English</v>
      </c>
    </row>
    <row r="7" spans="1:3" x14ac:dyDescent="0.3">
      <c r="A7" t="str">
        <v>ESPESP</v>
      </c>
      <c r="B7" t="str">
        <v>Taal Spaans enkel in Spaans</v>
      </c>
      <c r="C7" t="str">
        <v>Español/Castellano</v>
      </c>
    </row>
    <row r="8" spans="1:3" x14ac:dyDescent="0.3">
      <c r="A8" t="str">
        <v>FRAFRA</v>
      </c>
      <c r="B8" t="str">
        <v>Taal Frans enkel in Frans</v>
      </c>
      <c r="C8" t="str">
        <v>Français</v>
      </c>
    </row>
    <row r="9" spans="1:3" x14ac:dyDescent="0.3">
      <c r="A9" t="str">
        <v>DEUDEU</v>
      </c>
      <c r="B9" t="str">
        <v>Taal Duits enkel in Duits</v>
      </c>
      <c r="C9" t="str">
        <v>Deutsch</v>
      </c>
    </row>
    <row r="10" spans="1:3" x14ac:dyDescent="0.3">
      <c r="A10" t="str">
        <v>JA</v>
      </c>
      <c r="B10" t="str">
        <v>Ja in 5 talen</v>
      </c>
      <c r="C10" t="str">
        <v>Ja - Yes - Si - Oui</v>
      </c>
    </row>
    <row r="11" spans="1:3" x14ac:dyDescent="0.3">
      <c r="A11" t="str">
        <v>NEEN</v>
      </c>
      <c r="B11" t="str">
        <v>Neen in 5 talen</v>
      </c>
      <c r="C11" t="str">
        <v>Neen - No - Non - Nein</v>
      </c>
    </row>
    <row r="12" spans="1:3" x14ac:dyDescent="0.3">
      <c r="A12">
        <v>0</v>
      </c>
      <c r="B12">
        <v>0</v>
      </c>
      <c r="C12">
        <v>0</v>
      </c>
    </row>
    <row r="13" spans="1:3" x14ac:dyDescent="0.3">
      <c r="A13">
        <v>0</v>
      </c>
      <c r="B13">
        <v>0</v>
      </c>
      <c r="C13">
        <v>0</v>
      </c>
    </row>
    <row r="14" spans="1:3" x14ac:dyDescent="0.3">
      <c r="A14">
        <v>0</v>
      </c>
      <c r="B14">
        <v>0</v>
      </c>
      <c r="C14">
        <v>0</v>
      </c>
    </row>
    <row r="15" spans="1:3" x14ac:dyDescent="0.3">
      <c r="A15">
        <v>0</v>
      </c>
      <c r="B15">
        <v>0</v>
      </c>
      <c r="C15">
        <v>0</v>
      </c>
    </row>
    <row r="16" spans="1:3" x14ac:dyDescent="0.3">
      <c r="A16">
        <v>0</v>
      </c>
      <c r="B16">
        <v>0</v>
      </c>
      <c r="C16">
        <v>0</v>
      </c>
    </row>
    <row r="17" spans="1:3" x14ac:dyDescent="0.3">
      <c r="A17">
        <v>0</v>
      </c>
      <c r="B17">
        <v>0</v>
      </c>
      <c r="C17">
        <v>0</v>
      </c>
    </row>
    <row r="18" spans="1:3" x14ac:dyDescent="0.3">
      <c r="A18">
        <v>0</v>
      </c>
      <c r="B18">
        <v>0</v>
      </c>
      <c r="C18">
        <v>0</v>
      </c>
    </row>
    <row r="19" spans="1:3" x14ac:dyDescent="0.3">
      <c r="A19">
        <v>0</v>
      </c>
      <c r="B19">
        <v>0</v>
      </c>
      <c r="C19">
        <v>0</v>
      </c>
    </row>
    <row r="20" spans="1:3" x14ac:dyDescent="0.3">
      <c r="A20">
        <v>0</v>
      </c>
      <c r="B20">
        <v>0</v>
      </c>
      <c r="C2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9D5A0-DFCC-4B8B-AB42-1BD8F329A88B}">
  <dimension ref="A1:M20"/>
  <sheetViews>
    <sheetView workbookViewId="0">
      <selection activeCell="C6" sqref="C6:D6"/>
    </sheetView>
  </sheetViews>
  <sheetFormatPr defaultRowHeight="14.4" x14ac:dyDescent="0.3"/>
  <cols>
    <col min="1" max="1" width="19" customWidth="1"/>
  </cols>
  <sheetData>
    <row r="1" spans="1:13" ht="22.95" customHeight="1" thickTop="1" thickBot="1" x14ac:dyDescent="0.35">
      <c r="A1" s="241" t="str">
        <f>CONCATENATE(VLOOKUP("PrijsIndicator",Taal_labels!A10:F10001,Versie!E7+1,FALSE)," ",VLOOKUP("LNR",Vaste_labels!A2:C10082,3,FALSE))</f>
        <v>Prijs indicator Lavinia Naturist Resort</v>
      </c>
      <c r="B1" s="242"/>
      <c r="C1" s="242"/>
      <c r="D1" s="242"/>
      <c r="E1" s="242"/>
      <c r="F1" s="242"/>
      <c r="G1" s="242"/>
      <c r="H1" s="243"/>
      <c r="I1" s="223" t="str">
        <f>Simulator!I1</f>
        <v>Zomer 2026</v>
      </c>
      <c r="J1" s="224"/>
      <c r="K1" s="224"/>
      <c r="L1" s="224"/>
      <c r="M1" s="225"/>
    </row>
    <row r="2" spans="1:13" ht="22.95" customHeight="1" thickTop="1" thickBot="1" x14ac:dyDescent="0.35">
      <c r="A2" s="215"/>
      <c r="B2" s="300"/>
      <c r="C2" s="300"/>
      <c r="D2" s="300"/>
      <c r="E2" s="300"/>
      <c r="F2" s="300"/>
      <c r="G2" s="300"/>
      <c r="H2" s="217"/>
      <c r="I2" s="72"/>
      <c r="J2" s="72" t="s">
        <v>166</v>
      </c>
      <c r="K2" s="72" t="s">
        <v>167</v>
      </c>
      <c r="L2" s="72" t="s">
        <v>161</v>
      </c>
      <c r="M2" s="72"/>
    </row>
    <row r="3" spans="1:13" ht="22.95" customHeight="1" thickTop="1" thickBot="1" x14ac:dyDescent="0.35">
      <c r="A3" s="244"/>
      <c r="B3" s="245"/>
      <c r="C3" s="245"/>
      <c r="D3" s="245"/>
      <c r="E3" s="245"/>
      <c r="F3" s="245"/>
      <c r="G3" s="245"/>
      <c r="H3" s="246"/>
      <c r="I3" s="223" t="str">
        <f>CONCATENATE(VLOOKUP("GeldigTEM",Taal_labels!A10:F10001,Versie!E7+1,FALSE)," ",TEXT(Versie!C9,"d/mm/jj"))</f>
        <v>Geldig t.e.m. 1/08/26</v>
      </c>
      <c r="J3" s="224"/>
      <c r="K3" s="224"/>
      <c r="L3" s="224"/>
      <c r="M3" s="225"/>
    </row>
    <row r="4" spans="1:13" ht="15.6" thickTop="1" thickBot="1" x14ac:dyDescent="0.35"/>
    <row r="5" spans="1:13" ht="30" customHeight="1" thickBot="1" x14ac:dyDescent="0.35">
      <c r="A5" s="229" t="s">
        <v>192</v>
      </c>
      <c r="B5" s="230"/>
      <c r="C5" s="230"/>
      <c r="D5" s="230"/>
      <c r="E5" s="230"/>
      <c r="F5" s="231"/>
    </row>
    <row r="6" spans="1:13" ht="30" customHeight="1" thickBot="1" x14ac:dyDescent="0.35">
      <c r="A6" s="270" t="str">
        <f>IF(Versie!C17=1,CONCATENATE(VLOOKUP("KortingVast",Taal_labels!A15:F10006,Versie!$E$7+1,FALSE))," ")</f>
        <v xml:space="preserve"> </v>
      </c>
      <c r="B6" s="271"/>
      <c r="C6" s="298"/>
      <c r="D6" s="299"/>
      <c r="E6" s="110">
        <f>_xlfn.IFNA(VLOOKUP(C6,Tabellen!J13:N19,3,FALSE),0)</f>
        <v>0</v>
      </c>
      <c r="F6" s="111">
        <f>_xlfn.IFNA(VLOOKUP(C6,Tabellen!J13:N19,5,FALSE),0)</f>
        <v>0</v>
      </c>
      <c r="G6" s="287">
        <f>_xlfn.IFNA(VLOOKUP(C6,Tabellen!J13:N19,2,FALSE),0)</f>
        <v>0</v>
      </c>
      <c r="H6" s="288"/>
      <c r="I6" s="288"/>
      <c r="J6" s="288"/>
      <c r="K6" s="288"/>
      <c r="L6" s="288"/>
      <c r="M6" s="289"/>
    </row>
    <row r="7" spans="1:13" ht="30" customHeight="1" thickBot="1" x14ac:dyDescent="0.35">
      <c r="A7" s="270" t="s">
        <v>193</v>
      </c>
      <c r="B7" s="271"/>
      <c r="C7" s="281">
        <v>0</v>
      </c>
      <c r="D7" s="282"/>
      <c r="E7" s="283"/>
      <c r="F7" s="284"/>
      <c r="G7" s="290">
        <f>_xlfn.IFNA(VLOOKUP(C6,Tabellen!J13:N19,4,FALSE),0)</f>
        <v>0</v>
      </c>
      <c r="H7" s="291"/>
      <c r="I7" s="291"/>
      <c r="J7" s="291"/>
      <c r="K7" s="291"/>
      <c r="L7" s="291"/>
      <c r="M7" s="292"/>
    </row>
    <row r="8" spans="1:13" ht="30" customHeight="1" thickBot="1" x14ac:dyDescent="0.35">
      <c r="A8" s="270" t="s">
        <v>194</v>
      </c>
      <c r="B8" s="271"/>
      <c r="C8" s="285"/>
      <c r="D8" s="286"/>
      <c r="G8" s="293"/>
      <c r="H8" s="294"/>
      <c r="I8" s="294"/>
      <c r="J8" s="294"/>
      <c r="K8" s="294"/>
      <c r="L8" s="294"/>
      <c r="M8" s="295"/>
    </row>
    <row r="9" spans="1:13" ht="33.6" customHeight="1" thickBot="1" x14ac:dyDescent="0.35">
      <c r="A9" s="270" t="s">
        <v>199</v>
      </c>
      <c r="B9" s="271"/>
      <c r="C9" s="272"/>
      <c r="D9" s="273"/>
      <c r="E9" s="273"/>
      <c r="F9" s="274"/>
    </row>
    <row r="10" spans="1:13" ht="16.95" customHeight="1" thickBot="1" x14ac:dyDescent="0.35">
      <c r="A10" s="270"/>
      <c r="B10" s="271"/>
      <c r="C10" s="275"/>
      <c r="D10" s="276"/>
      <c r="E10" s="276"/>
      <c r="F10" s="277"/>
    </row>
    <row r="11" spans="1:13" ht="16.95" customHeight="1" thickBot="1" x14ac:dyDescent="0.35">
      <c r="A11" s="270"/>
      <c r="B11" s="271"/>
      <c r="C11" s="278"/>
      <c r="D11" s="279"/>
      <c r="E11" s="279"/>
      <c r="F11" s="280"/>
    </row>
    <row r="12" spans="1:13" ht="30" customHeight="1" thickTop="1" thickBot="1" x14ac:dyDescent="0.35">
      <c r="A12" s="270" t="s">
        <v>202</v>
      </c>
      <c r="B12" s="271"/>
      <c r="C12" s="296"/>
      <c r="D12" s="297"/>
      <c r="E12" s="297"/>
      <c r="F12" s="297"/>
    </row>
    <row r="13" spans="1:13" ht="18.600000000000001" x14ac:dyDescent="0.3">
      <c r="A13" s="96"/>
      <c r="B13" s="96"/>
      <c r="C13" s="96"/>
      <c r="D13" s="96"/>
      <c r="E13" s="96"/>
      <c r="F13" s="96"/>
    </row>
    <row r="14" spans="1:13" ht="18.600000000000001" x14ac:dyDescent="0.3">
      <c r="A14" s="96"/>
      <c r="B14" s="96"/>
      <c r="C14" s="96"/>
      <c r="D14" s="96"/>
      <c r="E14" s="96"/>
      <c r="F14" s="96"/>
    </row>
    <row r="15" spans="1:13" ht="18.600000000000001" x14ac:dyDescent="0.3">
      <c r="A15" s="96"/>
      <c r="B15" s="96"/>
      <c r="C15" s="96"/>
      <c r="D15" s="96"/>
      <c r="E15" s="96"/>
      <c r="F15" s="96"/>
    </row>
    <row r="16" spans="1:13" ht="18.600000000000001" x14ac:dyDescent="0.3">
      <c r="A16" s="96"/>
      <c r="B16" s="96"/>
      <c r="C16" s="96"/>
      <c r="D16" s="96"/>
      <c r="E16" s="96"/>
      <c r="F16" s="96"/>
    </row>
    <row r="17" spans="1:6" ht="18.600000000000001" x14ac:dyDescent="0.3">
      <c r="A17" s="96"/>
      <c r="B17" s="96"/>
      <c r="C17" s="96"/>
      <c r="D17" s="96"/>
      <c r="E17" s="96"/>
      <c r="F17" s="96"/>
    </row>
    <row r="18" spans="1:6" ht="18.600000000000001" x14ac:dyDescent="0.3">
      <c r="A18" s="96"/>
      <c r="B18" s="96"/>
      <c r="C18" s="96"/>
      <c r="D18" s="96"/>
      <c r="E18" s="96"/>
      <c r="F18" s="96"/>
    </row>
    <row r="19" spans="1:6" ht="18.600000000000001" x14ac:dyDescent="0.3">
      <c r="A19" s="96"/>
      <c r="B19" s="96"/>
      <c r="C19" s="96"/>
      <c r="D19" s="96"/>
      <c r="E19" s="96"/>
      <c r="F19" s="96"/>
    </row>
    <row r="20" spans="1:6" ht="18.600000000000001" x14ac:dyDescent="0.3">
      <c r="A20" s="96"/>
      <c r="B20" s="96"/>
      <c r="C20" s="96"/>
      <c r="D20" s="96"/>
      <c r="E20" s="96"/>
      <c r="F20" s="96"/>
    </row>
  </sheetData>
  <mergeCells count="17">
    <mergeCell ref="A12:B12"/>
    <mergeCell ref="C12:F12"/>
    <mergeCell ref="A6:B6"/>
    <mergeCell ref="C6:D6"/>
    <mergeCell ref="A1:H3"/>
    <mergeCell ref="I1:M1"/>
    <mergeCell ref="I3:M3"/>
    <mergeCell ref="A5:F5"/>
    <mergeCell ref="A9:B11"/>
    <mergeCell ref="C9:F11"/>
    <mergeCell ref="A7:B7"/>
    <mergeCell ref="C7:D7"/>
    <mergeCell ref="E7:F7"/>
    <mergeCell ref="C8:D8"/>
    <mergeCell ref="A8:B8"/>
    <mergeCell ref="G6:M6"/>
    <mergeCell ref="G7:M8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928DF7E-185F-47A7-A283-53BD190C3863}">
          <x14:formula1>
            <xm:f>Tabellen!$G$20:$G$21</xm:f>
          </x14:formula1>
          <xm:sqref>K2</xm:sqref>
        </x14:dataValidation>
        <x14:dataValidation type="list" allowBlank="1" showInputMessage="1" showErrorMessage="1" xr:uid="{07F3D100-1825-410C-AEA6-34BF5A4937A4}">
          <x14:formula1>
            <xm:f>Tabellen!$E$20:$E$21</xm:f>
          </x14:formula1>
          <xm:sqref>J2</xm:sqref>
        </x14:dataValidation>
        <x14:dataValidation type="list" allowBlank="1" showInputMessage="1" showErrorMessage="1" xr:uid="{942DED70-601A-4634-9848-9124394EB924}">
          <x14:formula1>
            <xm:f>Tabellen!$C$20:$C$21</xm:f>
          </x14:formula1>
          <xm:sqref>I2</xm:sqref>
        </x14:dataValidation>
        <x14:dataValidation type="list" allowBlank="1" showInputMessage="1" showErrorMessage="1" xr:uid="{6984152F-C066-4C1A-9E80-D6DD36644DFC}">
          <x14:formula1>
            <xm:f>Tabellen!$J$13:$J$20</xm:f>
          </x14:formula1>
          <xm:sqref>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D455E-80AD-45B9-A86F-AB83753BF183}">
  <sheetPr>
    <pageSetUpPr fitToPage="1"/>
  </sheetPr>
  <dimension ref="A1:Q50"/>
  <sheetViews>
    <sheetView workbookViewId="0">
      <selection sqref="A1:H3"/>
    </sheetView>
  </sheetViews>
  <sheetFormatPr defaultRowHeight="14.4" x14ac:dyDescent="0.3"/>
  <cols>
    <col min="1" max="1" width="4.77734375" customWidth="1"/>
    <col min="2" max="2" width="11.21875" customWidth="1"/>
    <col min="3" max="3" width="2.77734375" customWidth="1"/>
    <col min="4" max="4" width="11.21875" customWidth="1"/>
    <col min="5" max="5" width="4.77734375" customWidth="1"/>
    <col min="6" max="6" width="11.21875" style="56" customWidth="1"/>
    <col min="7" max="7" width="2.77734375" customWidth="1"/>
    <col min="8" max="8" width="11.21875" customWidth="1"/>
    <col min="9" max="9" width="4.77734375" customWidth="1"/>
    <col min="10" max="10" width="11.21875" customWidth="1"/>
    <col min="11" max="11" width="2.77734375" customWidth="1"/>
    <col min="12" max="12" width="11.21875" customWidth="1"/>
    <col min="13" max="13" width="4.77734375" customWidth="1"/>
    <col min="14" max="14" width="11.21875" customWidth="1"/>
    <col min="15" max="15" width="2.77734375" customWidth="1"/>
    <col min="16" max="16" width="11.21875" customWidth="1"/>
  </cols>
  <sheetData>
    <row r="1" spans="1:17" ht="34.950000000000003" customHeight="1" thickTop="1" thickBot="1" x14ac:dyDescent="0.35">
      <c r="A1" s="241" t="str">
        <f>CONCATENATE(VLOOKUP("SeizKal",Taal_labels!A10:F10001,Versie!E7+1,FALSE)," ",VLOOKUP("LNR",Vaste_labels!A2:C10082,3,FALSE))</f>
        <v>Seizoenskalender Lavinia Naturist Resort</v>
      </c>
      <c r="B1" s="242"/>
      <c r="C1" s="242"/>
      <c r="D1" s="242"/>
      <c r="E1" s="242"/>
      <c r="F1" s="242"/>
      <c r="G1" s="242"/>
      <c r="H1" s="243"/>
      <c r="I1" s="223" t="str">
        <f>Simulator!I1</f>
        <v>Zomer 2026</v>
      </c>
      <c r="J1" s="224"/>
      <c r="K1" s="224"/>
      <c r="L1" s="224"/>
      <c r="M1" s="225"/>
    </row>
    <row r="2" spans="1:17" ht="34.950000000000003" customHeight="1" thickTop="1" thickBot="1" x14ac:dyDescent="0.35">
      <c r="A2" s="215"/>
      <c r="B2" s="300"/>
      <c r="C2" s="300"/>
      <c r="D2" s="300"/>
      <c r="E2" s="300"/>
      <c r="F2" s="300"/>
      <c r="G2" s="300"/>
      <c r="H2" s="217"/>
      <c r="I2" s="304" t="str">
        <f>Simulator!L2</f>
        <v>NED</v>
      </c>
      <c r="J2" s="224"/>
      <c r="K2" s="224"/>
      <c r="L2" s="224"/>
      <c r="M2" s="225"/>
    </row>
    <row r="3" spans="1:17" ht="34.950000000000003" customHeight="1" thickTop="1" thickBot="1" x14ac:dyDescent="0.35">
      <c r="A3" s="244"/>
      <c r="B3" s="245"/>
      <c r="C3" s="245"/>
      <c r="D3" s="245"/>
      <c r="E3" s="245"/>
      <c r="F3" s="245"/>
      <c r="G3" s="245"/>
      <c r="H3" s="246"/>
      <c r="I3" s="223" t="str">
        <f>Simulator!I3</f>
        <v>Geldig t.e.m. 1/08/26</v>
      </c>
      <c r="J3" s="224"/>
      <c r="K3" s="224"/>
      <c r="L3" s="224"/>
      <c r="M3" s="225"/>
    </row>
    <row r="4" spans="1:17" s="26" customFormat="1" ht="14.7" customHeight="1" thickTop="1" x14ac:dyDescent="0.3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</row>
    <row r="5" spans="1:17" ht="18" customHeight="1" thickBot="1" x14ac:dyDescent="0.35"/>
    <row r="6" spans="1:17" ht="25.2" customHeight="1" x14ac:dyDescent="0.3">
      <c r="B6" s="301" t="s">
        <v>231</v>
      </c>
      <c r="C6" s="302"/>
      <c r="D6" s="303"/>
      <c r="F6" s="301" t="str">
        <f>VLOOKUP("Gesloten",Taal_labels!A8:F9999,Versie!E7+1,FALSE)</f>
        <v>Gesloten</v>
      </c>
      <c r="G6" s="302"/>
      <c r="H6" s="303"/>
      <c r="J6" s="301" t="str">
        <f>VLOOKUP("Midseizoen",Taal_labels!A8:F9999,Versie!E7+1,FALSE)</f>
        <v>Mid seizoen</v>
      </c>
      <c r="K6" s="302"/>
      <c r="L6" s="303"/>
      <c r="N6" s="301" t="str">
        <f>VLOOKUP("Hoogseizoen",Taal_labels!A8:F9999,Versie!E7+1,FALSE)</f>
        <v>Hoog seizoen</v>
      </c>
      <c r="O6" s="302"/>
      <c r="P6" s="303"/>
    </row>
    <row r="7" spans="1:17" ht="25.2" customHeight="1" thickBot="1" x14ac:dyDescent="0.35">
      <c r="B7" s="103" t="str">
        <f>VLOOKUP("Van",Taal_labels!$A$8:$F$9999,Versie!$E$7+1,FALSE)</f>
        <v>Van</v>
      </c>
      <c r="C7" s="104" t="s">
        <v>174</v>
      </c>
      <c r="D7" s="105" t="str">
        <f>VLOOKUP("Tot",Taal_labels!$A$8:$F$9999,Versie!$E$7+1,FALSE)</f>
        <v>Tot</v>
      </c>
      <c r="F7" s="103" t="str">
        <f>VLOOKUP("Van",Taal_labels!$A$8:$F$9999,Versie!$E$7+1,FALSE)</f>
        <v>Van</v>
      </c>
      <c r="G7" s="104" t="s">
        <v>174</v>
      </c>
      <c r="H7" s="105" t="str">
        <f>VLOOKUP("Tot",Taal_labels!$A$8:$F$9999,Versie!$E$7+1,FALSE)</f>
        <v>Tot</v>
      </c>
      <c r="J7" s="103" t="str">
        <f>VLOOKUP("Van",Taal_labels!$A$8:$F$9999,Versie!$E$7+1,FALSE)</f>
        <v>Van</v>
      </c>
      <c r="K7" s="104" t="s">
        <v>174</v>
      </c>
      <c r="L7" s="105" t="str">
        <f>VLOOKUP("Tot",Taal_labels!$A$8:$F$9999,Versie!$E$7+1,FALSE)</f>
        <v>Tot</v>
      </c>
      <c r="N7" s="103" t="str">
        <f>VLOOKUP("Van",Taal_labels!$A$8:$F$9999,Versie!$E$7+1,FALSE)</f>
        <v>Van</v>
      </c>
      <c r="O7" s="104" t="s">
        <v>174</v>
      </c>
      <c r="P7" s="105" t="str">
        <f>VLOOKUP("Tot",Taal_labels!$A$8:$F$9999,Versie!$E$7+1,FALSE)</f>
        <v>Tot</v>
      </c>
    </row>
    <row r="8" spans="1:17" ht="18" customHeight="1" x14ac:dyDescent="0.55000000000000004">
      <c r="A8" s="2"/>
      <c r="B8" s="170"/>
      <c r="C8" s="171"/>
      <c r="D8" s="172"/>
      <c r="E8" s="2"/>
      <c r="F8" s="173"/>
      <c r="G8" s="174"/>
      <c r="H8" s="175"/>
      <c r="I8" s="101"/>
      <c r="J8" s="176"/>
      <c r="K8" s="177"/>
      <c r="L8" s="178"/>
      <c r="M8" s="101"/>
      <c r="N8" s="179"/>
      <c r="O8" s="180"/>
      <c r="P8" s="181">
        <v>45962</v>
      </c>
      <c r="Q8" s="2"/>
    </row>
    <row r="9" spans="1:17" ht="18" customHeight="1" x14ac:dyDescent="0.55000000000000004">
      <c r="A9" s="2"/>
      <c r="B9" s="182"/>
      <c r="C9" s="183"/>
      <c r="D9" s="184"/>
      <c r="E9" s="2"/>
      <c r="F9" s="185">
        <f>P8</f>
        <v>45962</v>
      </c>
      <c r="G9" s="186"/>
      <c r="H9" s="187">
        <v>45992</v>
      </c>
      <c r="I9" s="102"/>
      <c r="J9" s="188"/>
      <c r="K9" s="189"/>
      <c r="L9" s="190"/>
      <c r="M9" s="101"/>
      <c r="N9" s="191"/>
      <c r="O9" s="192"/>
      <c r="P9" s="181"/>
      <c r="Q9" s="2"/>
    </row>
    <row r="10" spans="1:17" ht="18" customHeight="1" x14ac:dyDescent="0.55000000000000004">
      <c r="A10" s="2"/>
      <c r="B10" s="182">
        <f>H9</f>
        <v>45992</v>
      </c>
      <c r="C10" s="183"/>
      <c r="D10" s="184">
        <v>46023</v>
      </c>
      <c r="E10" s="2"/>
      <c r="F10" s="185"/>
      <c r="G10" s="186"/>
      <c r="H10" s="187"/>
      <c r="I10" s="102"/>
      <c r="J10" s="188"/>
      <c r="K10" s="189"/>
      <c r="L10" s="190"/>
      <c r="M10" s="101"/>
      <c r="N10" s="191"/>
      <c r="O10" s="192"/>
      <c r="P10" s="181"/>
      <c r="Q10" s="2"/>
    </row>
    <row r="11" spans="1:17" ht="18" customHeight="1" x14ac:dyDescent="0.55000000000000004">
      <c r="A11" s="2"/>
      <c r="B11" s="193">
        <f>D10</f>
        <v>46023</v>
      </c>
      <c r="C11" s="158"/>
      <c r="D11" s="194">
        <v>46082</v>
      </c>
      <c r="E11" s="2"/>
      <c r="F11" s="157"/>
      <c r="G11" s="158"/>
      <c r="H11" s="159"/>
      <c r="I11" s="102"/>
      <c r="J11" s="188"/>
      <c r="K11" s="189"/>
      <c r="L11" s="190"/>
      <c r="M11" s="101"/>
      <c r="N11" s="160"/>
      <c r="O11" s="158"/>
      <c r="P11" s="161"/>
      <c r="Q11" s="2"/>
    </row>
    <row r="12" spans="1:17" ht="18" customHeight="1" x14ac:dyDescent="0.55000000000000004">
      <c r="A12" s="2"/>
      <c r="B12" s="193"/>
      <c r="C12" s="158"/>
      <c r="D12" s="194"/>
      <c r="E12" s="2"/>
      <c r="F12" s="157">
        <f>D11</f>
        <v>46082</v>
      </c>
      <c r="G12" s="158"/>
      <c r="H12" s="159">
        <v>46130</v>
      </c>
      <c r="I12" s="102"/>
      <c r="J12" s="188"/>
      <c r="K12" s="189"/>
      <c r="L12" s="190"/>
      <c r="M12" s="101"/>
      <c r="N12" s="160"/>
      <c r="O12" s="158"/>
      <c r="P12" s="161"/>
      <c r="Q12" s="2"/>
    </row>
    <row r="13" spans="1:17" ht="18" customHeight="1" x14ac:dyDescent="0.55000000000000004">
      <c r="A13" s="2"/>
      <c r="B13" s="193"/>
      <c r="C13" s="158"/>
      <c r="D13" s="194"/>
      <c r="E13" s="2"/>
      <c r="F13" s="157"/>
      <c r="G13" s="158"/>
      <c r="H13" s="159"/>
      <c r="I13" s="102"/>
      <c r="J13" s="188"/>
      <c r="K13" s="189"/>
      <c r="L13" s="190"/>
      <c r="M13" s="101"/>
      <c r="N13" s="160">
        <f>H12</f>
        <v>46130</v>
      </c>
      <c r="O13" s="158"/>
      <c r="P13" s="161">
        <v>46235</v>
      </c>
      <c r="Q13" s="2"/>
    </row>
    <row r="14" spans="1:17" ht="18" customHeight="1" x14ac:dyDescent="0.55000000000000004">
      <c r="A14" s="2"/>
      <c r="B14" s="193"/>
      <c r="C14" s="158"/>
      <c r="D14" s="194"/>
      <c r="E14" s="2"/>
      <c r="F14" s="157">
        <v>46235</v>
      </c>
      <c r="G14" s="158"/>
      <c r="H14" s="159">
        <v>46248</v>
      </c>
      <c r="I14" s="102"/>
      <c r="J14" s="188"/>
      <c r="K14" s="189"/>
      <c r="L14" s="190"/>
      <c r="M14" s="101"/>
      <c r="N14" s="160"/>
      <c r="O14" s="158"/>
      <c r="P14" s="161"/>
      <c r="Q14" s="2"/>
    </row>
    <row r="15" spans="1:17" ht="18" customHeight="1" x14ac:dyDescent="0.55000000000000004">
      <c r="A15" s="2"/>
      <c r="B15" s="193"/>
      <c r="C15" s="158"/>
      <c r="D15" s="194"/>
      <c r="E15" s="2"/>
      <c r="F15" s="157"/>
      <c r="G15" s="158"/>
      <c r="H15" s="159"/>
      <c r="I15" s="102"/>
      <c r="J15" s="188"/>
      <c r="K15" s="189"/>
      <c r="L15" s="190"/>
      <c r="M15" s="101"/>
      <c r="N15" s="160">
        <f>H14</f>
        <v>46248</v>
      </c>
      <c r="O15" s="158"/>
      <c r="P15" s="161">
        <v>46326</v>
      </c>
      <c r="Q15" s="2"/>
    </row>
    <row r="16" spans="1:17" ht="18" customHeight="1" x14ac:dyDescent="0.55000000000000004">
      <c r="A16" s="2"/>
      <c r="B16" s="193"/>
      <c r="C16" s="158"/>
      <c r="D16" s="194"/>
      <c r="E16" s="2"/>
      <c r="F16" s="157">
        <f>P15</f>
        <v>46326</v>
      </c>
      <c r="G16" s="158"/>
      <c r="H16" s="159">
        <v>46357</v>
      </c>
      <c r="I16" s="102"/>
      <c r="J16" s="188"/>
      <c r="K16" s="189"/>
      <c r="L16" s="190"/>
      <c r="M16" s="101"/>
      <c r="N16" s="160"/>
      <c r="O16" s="158"/>
      <c r="P16" s="161"/>
      <c r="Q16" s="2"/>
    </row>
    <row r="17" spans="1:17" ht="18" customHeight="1" x14ac:dyDescent="0.55000000000000004">
      <c r="A17" s="2"/>
      <c r="B17" s="193">
        <f>H16</f>
        <v>46357</v>
      </c>
      <c r="C17" s="158"/>
      <c r="D17" s="194">
        <v>46388</v>
      </c>
      <c r="E17" s="2"/>
      <c r="F17" s="157"/>
      <c r="G17" s="158"/>
      <c r="H17" s="159"/>
      <c r="I17" s="102"/>
      <c r="J17" s="188"/>
      <c r="K17" s="189"/>
      <c r="L17" s="190"/>
      <c r="M17" s="101"/>
      <c r="N17" s="160"/>
      <c r="O17" s="158"/>
      <c r="P17" s="161"/>
      <c r="Q17" s="2"/>
    </row>
    <row r="18" spans="1:17" ht="18" customHeight="1" x14ac:dyDescent="0.55000000000000004">
      <c r="A18" s="2"/>
      <c r="B18" s="182"/>
      <c r="C18" s="183"/>
      <c r="D18" s="184"/>
      <c r="E18" s="2"/>
      <c r="F18" s="185"/>
      <c r="G18" s="186"/>
      <c r="H18" s="187"/>
      <c r="I18" s="102"/>
      <c r="J18" s="188"/>
      <c r="K18" s="189"/>
      <c r="L18" s="190"/>
      <c r="M18" s="101"/>
      <c r="N18" s="191"/>
      <c r="O18" s="192"/>
      <c r="P18" s="181"/>
      <c r="Q18" s="2"/>
    </row>
    <row r="19" spans="1:17" ht="18" customHeight="1" x14ac:dyDescent="0.55000000000000004">
      <c r="A19" s="2"/>
      <c r="B19" s="182"/>
      <c r="C19" s="183"/>
      <c r="D19" s="184"/>
      <c r="E19" s="2"/>
      <c r="F19" s="185"/>
      <c r="G19" s="186"/>
      <c r="H19" s="187"/>
      <c r="I19" s="102"/>
      <c r="J19" s="188"/>
      <c r="K19" s="189"/>
      <c r="L19" s="190"/>
      <c r="M19" s="101"/>
      <c r="N19" s="191"/>
      <c r="O19" s="192"/>
      <c r="P19" s="181"/>
      <c r="Q19" s="2"/>
    </row>
    <row r="20" spans="1:17" ht="18" customHeight="1" x14ac:dyDescent="0.55000000000000004">
      <c r="A20" s="2"/>
      <c r="B20" s="182"/>
      <c r="C20" s="183"/>
      <c r="D20" s="184"/>
      <c r="E20" s="2"/>
      <c r="F20" s="185"/>
      <c r="G20" s="186"/>
      <c r="H20" s="187"/>
      <c r="I20" s="102"/>
      <c r="J20" s="188"/>
      <c r="K20" s="189"/>
      <c r="L20" s="190"/>
      <c r="M20" s="101"/>
      <c r="N20" s="191"/>
      <c r="O20" s="192"/>
      <c r="P20" s="181"/>
      <c r="Q20" s="2"/>
    </row>
    <row r="21" spans="1:17" ht="18" customHeight="1" thickBot="1" x14ac:dyDescent="0.6">
      <c r="A21" s="2"/>
      <c r="B21" s="195"/>
      <c r="C21" s="196"/>
      <c r="D21" s="197"/>
      <c r="E21" s="2"/>
      <c r="F21" s="198"/>
      <c r="G21" s="199"/>
      <c r="H21" s="200"/>
      <c r="I21" s="102"/>
      <c r="J21" s="201"/>
      <c r="K21" s="202"/>
      <c r="L21" s="203"/>
      <c r="M21" s="101"/>
      <c r="N21" s="204"/>
      <c r="O21" s="205"/>
      <c r="P21" s="206"/>
      <c r="Q21" s="2"/>
    </row>
    <row r="22" spans="1:17" ht="18" customHeight="1" x14ac:dyDescent="0.3"/>
    <row r="23" spans="1:17" ht="18" customHeight="1" x14ac:dyDescent="0.3">
      <c r="B23" s="166" t="s">
        <v>271</v>
      </c>
      <c r="C23" s="166"/>
      <c r="D23" s="166">
        <f>SUM(D11:D17)-SUM(B11:B17)</f>
        <v>90</v>
      </c>
      <c r="E23" s="166"/>
      <c r="F23" s="167"/>
      <c r="G23" s="166"/>
      <c r="H23" s="166">
        <f>SUM(H12:H16)-SUM(F12:F16)</f>
        <v>92</v>
      </c>
      <c r="I23" s="168"/>
      <c r="J23" s="168"/>
      <c r="K23" s="168"/>
      <c r="L23" s="168">
        <v>0</v>
      </c>
      <c r="M23" s="168"/>
      <c r="N23" s="166"/>
      <c r="O23" s="166"/>
      <c r="P23" s="166">
        <f>SUM(P13:P15)-SUM(N13:N15)</f>
        <v>183</v>
      </c>
    </row>
    <row r="24" spans="1:17" ht="18" customHeight="1" x14ac:dyDescent="0.3">
      <c r="B24" s="166"/>
      <c r="C24" s="166"/>
      <c r="D24" s="166"/>
      <c r="E24" s="166"/>
      <c r="F24" s="167"/>
      <c r="G24" s="166"/>
      <c r="H24" s="166"/>
      <c r="I24" s="168"/>
      <c r="J24" s="168"/>
      <c r="K24" s="168"/>
      <c r="L24" s="168"/>
      <c r="M24" s="168"/>
      <c r="N24" s="166"/>
      <c r="O24" s="166"/>
      <c r="P24" s="166"/>
    </row>
    <row r="25" spans="1:17" ht="18" customHeight="1" x14ac:dyDescent="0.3">
      <c r="B25" s="166" t="s">
        <v>272</v>
      </c>
      <c r="C25" s="166"/>
      <c r="D25" s="169">
        <f>D23/265</f>
        <v>0.33962264150943394</v>
      </c>
      <c r="E25" s="166"/>
      <c r="F25" s="167"/>
      <c r="G25" s="166"/>
      <c r="H25" s="166"/>
      <c r="I25" s="168"/>
      <c r="J25" s="168"/>
      <c r="K25" s="168"/>
      <c r="L25" s="168"/>
      <c r="M25" s="168"/>
      <c r="N25" s="166"/>
      <c r="O25" s="166"/>
      <c r="P25" s="169">
        <f>P23/365</f>
        <v>0.50136986301369868</v>
      </c>
    </row>
    <row r="26" spans="1:17" ht="18" customHeight="1" x14ac:dyDescent="0.3">
      <c r="B26" s="166" t="s">
        <v>282</v>
      </c>
      <c r="D26" s="169">
        <f>[1]Status!$CO$157/D23/5</f>
        <v>7.5555555555555556E-2</v>
      </c>
      <c r="E26" s="166"/>
      <c r="F26" s="167"/>
      <c r="G26" s="166"/>
      <c r="H26" s="166"/>
      <c r="I26" s="168"/>
      <c r="J26" s="168"/>
      <c r="K26" s="168"/>
      <c r="L26" s="168"/>
      <c r="M26" s="168"/>
      <c r="N26" s="166"/>
      <c r="O26" s="166"/>
      <c r="P26" s="169">
        <f>87%</f>
        <v>0.87</v>
      </c>
    </row>
    <row r="27" spans="1:17" ht="18" customHeight="1" x14ac:dyDescent="0.3">
      <c r="I27" s="54"/>
      <c r="J27" s="54"/>
      <c r="K27" s="54"/>
      <c r="L27" s="54"/>
      <c r="M27" s="54"/>
    </row>
    <row r="28" spans="1:17" ht="18" customHeight="1" x14ac:dyDescent="0.3">
      <c r="I28" s="54"/>
      <c r="J28" s="54"/>
      <c r="K28" s="54"/>
      <c r="L28" s="54"/>
      <c r="M28" s="54"/>
    </row>
    <row r="29" spans="1:17" ht="18" customHeight="1" x14ac:dyDescent="0.3"/>
    <row r="30" spans="1:17" ht="30" customHeight="1" x14ac:dyDescent="0.3"/>
    <row r="31" spans="1:17" ht="30" customHeight="1" x14ac:dyDescent="0.3"/>
    <row r="32" spans="1:17" ht="30" customHeight="1" x14ac:dyDescent="0.3"/>
    <row r="33" spans="1:13" s="54" customFormat="1" ht="18" customHeight="1" x14ac:dyDescent="0.3">
      <c r="A33"/>
      <c r="B33"/>
      <c r="C33"/>
      <c r="D33"/>
      <c r="E33"/>
      <c r="F33" s="56"/>
      <c r="H33"/>
      <c r="I33"/>
      <c r="J33"/>
      <c r="K33"/>
      <c r="L33"/>
      <c r="M33"/>
    </row>
    <row r="34" spans="1:13" s="54" customFormat="1" ht="18" customHeight="1" x14ac:dyDescent="0.3">
      <c r="H34"/>
      <c r="I34"/>
      <c r="J34"/>
      <c r="K34"/>
      <c r="L34"/>
      <c r="M34"/>
    </row>
    <row r="35" spans="1:13" s="54" customFormat="1" ht="18" customHeight="1" x14ac:dyDescent="0.3">
      <c r="H35"/>
      <c r="I35"/>
      <c r="J35"/>
      <c r="K35"/>
      <c r="L35"/>
      <c r="M35"/>
    </row>
    <row r="36" spans="1:13" s="54" customFormat="1" ht="18" customHeight="1" x14ac:dyDescent="0.3">
      <c r="H36"/>
      <c r="I36"/>
      <c r="J36"/>
      <c r="K36"/>
      <c r="L36"/>
      <c r="M36"/>
    </row>
    <row r="37" spans="1:13" s="54" customFormat="1" ht="18" customHeight="1" x14ac:dyDescent="0.3">
      <c r="I37"/>
      <c r="J37"/>
      <c r="K37"/>
      <c r="L37"/>
      <c r="M37"/>
    </row>
    <row r="38" spans="1:13" s="54" customFormat="1" ht="18" customHeight="1" x14ac:dyDescent="0.3">
      <c r="I38"/>
      <c r="J38"/>
      <c r="K38"/>
      <c r="L38"/>
      <c r="M38"/>
    </row>
    <row r="39" spans="1:13" s="54" customFormat="1" ht="18" customHeight="1" x14ac:dyDescent="0.3">
      <c r="I39"/>
      <c r="J39"/>
      <c r="K39"/>
      <c r="L39"/>
      <c r="M39"/>
    </row>
    <row r="40" spans="1:13" x14ac:dyDescent="0.3">
      <c r="A40" s="54"/>
      <c r="B40" s="54"/>
      <c r="C40" s="54"/>
      <c r="D40" s="54"/>
      <c r="E40" s="54"/>
      <c r="F40" s="54"/>
      <c r="G40" s="54"/>
    </row>
    <row r="41" spans="1:13" x14ac:dyDescent="0.3">
      <c r="A41" s="54"/>
      <c r="B41" s="54"/>
      <c r="C41" s="54"/>
      <c r="D41" s="54"/>
      <c r="E41" s="54"/>
      <c r="F41" s="54"/>
    </row>
    <row r="42" spans="1:13" x14ac:dyDescent="0.3">
      <c r="A42" s="54"/>
      <c r="B42" s="54"/>
      <c r="C42" s="54"/>
      <c r="D42" s="54"/>
      <c r="E42" s="54"/>
      <c r="F42" s="54"/>
    </row>
    <row r="44" spans="1:13" x14ac:dyDescent="0.3">
      <c r="H44" s="54"/>
      <c r="I44" s="54"/>
      <c r="J44" s="54"/>
      <c r="K44" s="54"/>
      <c r="L44" s="54"/>
      <c r="M44" s="54"/>
    </row>
    <row r="45" spans="1:13" x14ac:dyDescent="0.3">
      <c r="H45" s="54"/>
      <c r="I45" s="54"/>
      <c r="J45" s="54"/>
      <c r="K45" s="54"/>
      <c r="L45" s="54"/>
      <c r="M45" s="54"/>
    </row>
    <row r="46" spans="1:13" x14ac:dyDescent="0.3">
      <c r="H46" s="54"/>
      <c r="I46" s="54"/>
      <c r="J46" s="54"/>
      <c r="K46" s="54"/>
      <c r="L46" s="54"/>
      <c r="M46" s="54"/>
    </row>
    <row r="47" spans="1:13" x14ac:dyDescent="0.3">
      <c r="H47" s="54"/>
      <c r="I47" s="54"/>
      <c r="J47" s="54"/>
      <c r="K47" s="54"/>
      <c r="L47" s="54"/>
      <c r="M47" s="54"/>
    </row>
    <row r="48" spans="1:13" x14ac:dyDescent="0.3">
      <c r="H48" s="54"/>
      <c r="I48" s="54"/>
      <c r="J48" s="54"/>
      <c r="K48" s="54"/>
      <c r="L48" s="54"/>
      <c r="M48" s="54"/>
    </row>
    <row r="49" spans="8:13" x14ac:dyDescent="0.3">
      <c r="H49" s="54"/>
      <c r="I49" s="54"/>
      <c r="J49" s="54"/>
      <c r="K49" s="54"/>
      <c r="L49" s="54"/>
      <c r="M49" s="54"/>
    </row>
    <row r="50" spans="8:13" x14ac:dyDescent="0.3">
      <c r="H50" s="54"/>
      <c r="I50" s="54"/>
      <c r="J50" s="54"/>
      <c r="K50" s="54"/>
      <c r="L50" s="54"/>
      <c r="M50" s="54"/>
    </row>
  </sheetData>
  <sheetProtection algorithmName="SHA-512" hashValue="Dl7TKDK6ZgsJLhZtMEWcN+Rb7Q996qm1NLSsacX30lSAPM4KM/kVzWvQucxe2qus1PIjt0PnQq6WXkGEr9duow==" saltValue="gRlu5IolFqzNg3u18UzvkQ==" spinCount="100000" sheet="1" objects="1" scenarios="1"/>
  <mergeCells count="8">
    <mergeCell ref="F6:H6"/>
    <mergeCell ref="J6:L6"/>
    <mergeCell ref="N6:P6"/>
    <mergeCell ref="I2:M2"/>
    <mergeCell ref="A1:H3"/>
    <mergeCell ref="I1:M1"/>
    <mergeCell ref="I3:M3"/>
    <mergeCell ref="B6:D6"/>
  </mergeCells>
  <pageMargins left="0.7" right="0.7" top="0.75" bottom="0.75" header="0.3" footer="0.3"/>
  <pageSetup paperSize="9" scale="9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68808-1697-4266-9889-E8B58D9C12C9}">
  <sheetPr>
    <pageSetUpPr fitToPage="1"/>
  </sheetPr>
  <dimension ref="A1:G28"/>
  <sheetViews>
    <sheetView zoomScaleNormal="100" workbookViewId="0">
      <selection sqref="A1:E3"/>
    </sheetView>
  </sheetViews>
  <sheetFormatPr defaultRowHeight="14.4" x14ac:dyDescent="0.3"/>
  <cols>
    <col min="1" max="1" width="6.77734375" customWidth="1"/>
    <col min="2" max="2" width="36.77734375" style="11" customWidth="1"/>
    <col min="3" max="7" width="15.77734375" style="12" customWidth="1"/>
  </cols>
  <sheetData>
    <row r="1" spans="1:7" ht="30" customHeight="1" thickTop="1" thickBot="1" x14ac:dyDescent="0.35">
      <c r="A1" s="316" t="str">
        <f>CONCATENATE(VLOOKUP("TarLijst",Taal_labels!A10:F10001,Versie!E7+1,FALSE)," ",VLOOKUP("LNR",Vaste_labels!A2:C10082,3,FALSE))</f>
        <v>Tarieflijst Lavinia Naturist Resort</v>
      </c>
      <c r="B1" s="316"/>
      <c r="C1" s="316"/>
      <c r="D1" s="316"/>
      <c r="E1" s="316"/>
      <c r="F1" s="314" t="str">
        <f>CONCATENATE(VLOOKUP("Zomer",Taal_labels!A10:F10001,Versie!E7+1,FALSE)," 2026")</f>
        <v>Zomer 2026</v>
      </c>
      <c r="G1" s="314"/>
    </row>
    <row r="2" spans="1:7" ht="30" customHeight="1" thickTop="1" thickBot="1" x14ac:dyDescent="0.35">
      <c r="A2" s="317"/>
      <c r="B2" s="317"/>
      <c r="C2" s="317"/>
      <c r="D2" s="317"/>
      <c r="E2" s="317"/>
      <c r="F2" s="315" t="str">
        <f>Simulator!L2</f>
        <v>NED</v>
      </c>
      <c r="G2" s="314"/>
    </row>
    <row r="3" spans="1:7" ht="30" customHeight="1" thickTop="1" thickBot="1" x14ac:dyDescent="0.35">
      <c r="A3" s="318"/>
      <c r="B3" s="318"/>
      <c r="C3" s="318"/>
      <c r="D3" s="318"/>
      <c r="E3" s="318"/>
      <c r="F3" s="314" t="str">
        <f>CONCATENATE(VLOOKUP("GeldigTEM",Taal_labels!A10:F10001,Versie!E7+1,FALSE)," ",TEXT(Versie!C9,"d/mm/jj"))</f>
        <v>Geldig t.e.m. 1/08/26</v>
      </c>
      <c r="G3" s="314"/>
    </row>
    <row r="4" spans="1:7" ht="30" customHeight="1" thickTop="1" x14ac:dyDescent="0.3">
      <c r="A4" s="64"/>
      <c r="B4" s="322" t="str">
        <f>CONCATENATE(VLOOKUP("LavHalfPens",Taal_labels!$A$10:$F$10001,Versie!$E$7+1,FALSE))</f>
        <v>Meer info over de formule Half-Pension op https://lavinianaturistresort.com/nl/half-pension/</v>
      </c>
      <c r="C4" s="322"/>
      <c r="D4" s="322"/>
      <c r="E4" s="322"/>
      <c r="F4" s="322"/>
      <c r="G4" s="322"/>
    </row>
    <row r="5" spans="1:7" ht="10.199999999999999" customHeight="1" thickBot="1" x14ac:dyDescent="0.35">
      <c r="A5" s="64"/>
      <c r="B5" s="313"/>
      <c r="C5" s="313"/>
      <c r="D5" s="313"/>
      <c r="E5" s="313"/>
      <c r="F5" s="313"/>
      <c r="G5" s="313"/>
    </row>
    <row r="6" spans="1:7" ht="18" customHeight="1" thickTop="1" x14ac:dyDescent="0.3">
      <c r="A6" s="319" t="str">
        <f>VLOOKUP("Basis",Taal_labels!$A$10:$F$10001,Versie!$E$7+1,FALSE)</f>
        <v>Basis</v>
      </c>
      <c r="B6" s="94" t="str">
        <f>CONCATENATE(VLOOKUP("Huur",Taal_labels!A10:F10001,Versie!E7+1,FALSE)," ",VLOOKUP("Accommodatie",Taal_labels!A10:F10001,Versie!E7+1,FALSE))</f>
        <v>Huur Accommodatie</v>
      </c>
      <c r="C6" s="311" t="s">
        <v>1</v>
      </c>
      <c r="D6" s="311" t="s">
        <v>2</v>
      </c>
      <c r="E6" s="311" t="s">
        <v>3</v>
      </c>
      <c r="F6" s="311" t="s">
        <v>4</v>
      </c>
      <c r="G6" s="311" t="s">
        <v>5</v>
      </c>
    </row>
    <row r="7" spans="1:7" ht="18" customHeight="1" thickBot="1" x14ac:dyDescent="0.35">
      <c r="A7" s="320"/>
      <c r="B7" s="95" t="str">
        <f>VLOOKUP("PrijsPN",Taal_labels!$A$10:$F$10001,Versie!$E$7+1,FALSE)</f>
        <v>Prijs per nacht</v>
      </c>
      <c r="C7" s="312"/>
      <c r="D7" s="312" t="s">
        <v>2</v>
      </c>
      <c r="E7" s="312" t="s">
        <v>3</v>
      </c>
      <c r="F7" s="312" t="s">
        <v>4</v>
      </c>
      <c r="G7" s="312" t="s">
        <v>5</v>
      </c>
    </row>
    <row r="8" spans="1:7" ht="18" hidden="1" customHeight="1" x14ac:dyDescent="0.3">
      <c r="A8" s="320"/>
      <c r="B8" s="77" t="str">
        <f>VLOOKUP("MidSPrijs",Taal_labels!$A$10:$F$10001,Versie!$E$7+1,FALSE)</f>
        <v>Midseizoensprijs</v>
      </c>
      <c r="C8" s="307">
        <f>Tabellen!D5</f>
        <v>155</v>
      </c>
      <c r="D8" s="308"/>
      <c r="E8" s="305">
        <f>Tabellen!D7</f>
        <v>165</v>
      </c>
      <c r="F8" s="307">
        <f>Tabellen!D8</f>
        <v>175</v>
      </c>
      <c r="G8" s="308"/>
    </row>
    <row r="9" spans="1:7" s="8" customFormat="1" ht="18" hidden="1" customHeight="1" thickBot="1" x14ac:dyDescent="0.6">
      <c r="A9" s="320"/>
      <c r="B9" s="78" t="str">
        <f>CONCATENATE(VLOOKUP("2pers",Taal_labels!$A$10:$F$10001,Versie!$E$7+1,FALSE)," - ",VLOOKUP("1slaap/bad",Taal_labels!$A$10:$F$10001,Versie!$E$7+1,FALSE))</f>
        <v>2 personen - 1 slpk/badk</v>
      </c>
      <c r="C9" s="309"/>
      <c r="D9" s="310"/>
      <c r="E9" s="306"/>
      <c r="F9" s="309"/>
      <c r="G9" s="310"/>
    </row>
    <row r="10" spans="1:7" ht="18" customHeight="1" x14ac:dyDescent="0.3">
      <c r="A10" s="320"/>
      <c r="B10" s="77" t="str">
        <f>VLOOKUP("HoogSPrijs",Taal_labels!$A$10:$F$10001,Versie!$E$7+1,FALSE)</f>
        <v>Hoogseizoensprijs</v>
      </c>
      <c r="C10" s="307">
        <f>Tabellen!E5</f>
        <v>155</v>
      </c>
      <c r="D10" s="308"/>
      <c r="E10" s="305">
        <f>Tabellen!E7</f>
        <v>165</v>
      </c>
      <c r="F10" s="307">
        <f>Tabellen!E8</f>
        <v>175</v>
      </c>
      <c r="G10" s="308"/>
    </row>
    <row r="11" spans="1:7" s="8" customFormat="1" ht="18" customHeight="1" thickBot="1" x14ac:dyDescent="0.6">
      <c r="A11" s="321"/>
      <c r="B11" s="78" t="str">
        <f>CONCATENATE(VLOOKUP("2pers",Taal_labels!$A$10:$F$10001,Versie!$E$7+1,FALSE)," - ",VLOOKUP("1slaap/bad",Taal_labels!$A$10:$F$10001,Versie!$E$7+1,FALSE))</f>
        <v>2 personen - 1 slpk/badk</v>
      </c>
      <c r="C11" s="309"/>
      <c r="D11" s="310"/>
      <c r="E11" s="306"/>
      <c r="F11" s="309"/>
      <c r="G11" s="310"/>
    </row>
    <row r="12" spans="1:7" ht="10.199999999999999" customHeight="1" thickTop="1" thickBot="1" x14ac:dyDescent="0.35">
      <c r="A12" s="64"/>
      <c r="B12" s="313"/>
      <c r="C12" s="313"/>
      <c r="D12" s="313"/>
      <c r="E12" s="313"/>
      <c r="F12" s="313"/>
      <c r="G12" s="313"/>
    </row>
    <row r="13" spans="1:7" ht="18" customHeight="1" thickTop="1" x14ac:dyDescent="0.3">
      <c r="A13" s="319" t="str">
        <f>VLOOKUP("VerplOptie",Taal_labels!A10:F10001,Versie!E7+1,FALSE)</f>
        <v>Verplichte optie</v>
      </c>
      <c r="B13" s="94" t="str">
        <f>VLOOKUP("Reisgezel",Taal_labels!A10:F10002,Versie!E7+1,FALSE)</f>
        <v>Reisgezelschap</v>
      </c>
      <c r="C13" s="311" t="s">
        <v>1</v>
      </c>
      <c r="D13" s="311" t="s">
        <v>2</v>
      </c>
      <c r="E13" s="311" t="s">
        <v>3</v>
      </c>
      <c r="F13" s="311" t="s">
        <v>4</v>
      </c>
      <c r="G13" s="311" t="s">
        <v>5</v>
      </c>
    </row>
    <row r="14" spans="1:7" ht="18" customHeight="1" thickBot="1" x14ac:dyDescent="0.35">
      <c r="A14" s="320"/>
      <c r="B14" s="95" t="str">
        <f>VLOOKUP("PrijsPN",Taal_labels!A10:F10001,Versie!E7+1,FALSE)</f>
        <v>Prijs per nacht</v>
      </c>
      <c r="C14" s="312"/>
      <c r="D14" s="312"/>
      <c r="E14" s="312"/>
      <c r="F14" s="312"/>
      <c r="G14" s="312"/>
    </row>
    <row r="15" spans="1:7" ht="18" customHeight="1" thickBot="1" x14ac:dyDescent="0.35">
      <c r="A15" s="320"/>
      <c r="B15" s="63" t="str">
        <f>CONCATENATE(VLOOKUP("1pers",Taal_labels!$A$10:$F$10001,Versie!$E$7+1,FALSE)," - ",VLOOKUP("1slaap/bad",Taal_labels!$A$10:$F$10001,Versie!$E$7+1,FALSE))</f>
        <v>1 persoon - 1 slpk/badk</v>
      </c>
      <c r="C15" s="326">
        <v>-10</v>
      </c>
      <c r="D15" s="328"/>
      <c r="E15" s="326">
        <v>0</v>
      </c>
      <c r="F15" s="327"/>
      <c r="G15" s="328"/>
    </row>
    <row r="16" spans="1:7" ht="18" customHeight="1" thickBot="1" x14ac:dyDescent="0.35">
      <c r="A16" s="320"/>
      <c r="B16" s="63" t="str">
        <f>CONCATENATE(VLOOKUP("3pers",Taal_labels!$A$10:$F$10001,Versie!$E$7+1,FALSE)," - ",VLOOKUP("2slaap/bad",Taal_labels!$A$10:$F$10001,Versie!$E$7+1,FALSE))</f>
        <v>3 personen - 2 slpk/badk</v>
      </c>
      <c r="C16" s="7"/>
      <c r="D16" s="17">
        <f>Tabellen!I6</f>
        <v>25</v>
      </c>
      <c r="E16" s="17">
        <f>Tabellen!I7</f>
        <v>35</v>
      </c>
      <c r="F16" s="17">
        <f>Tabellen!I8</f>
        <v>45</v>
      </c>
      <c r="G16" s="7"/>
    </row>
    <row r="17" spans="1:7" s="8" customFormat="1" ht="18" customHeight="1" thickBot="1" x14ac:dyDescent="0.6">
      <c r="A17" s="321"/>
      <c r="B17" s="63" t="str">
        <f>CONCATENATE(VLOOKUP("4pers",Taal_labels!$A$10:$F$10001,Versie!$E$7+1,FALSE)," - ",VLOOKUP("2slaap/bad",Taal_labels!$A$10:$F$10001,Versie!$E$7+1,FALSE))</f>
        <v>4 personen - 2 slpk/badk</v>
      </c>
      <c r="C17" s="211"/>
      <c r="D17" s="212"/>
      <c r="E17" s="17">
        <f>Tabellen!J7+E16</f>
        <v>55</v>
      </c>
      <c r="F17" s="17">
        <f>Tabellen!I8+Tabellen!J8</f>
        <v>75</v>
      </c>
      <c r="G17" s="7"/>
    </row>
    <row r="18" spans="1:7" ht="10.199999999999999" customHeight="1" thickTop="1" thickBot="1" x14ac:dyDescent="0.35">
      <c r="A18" s="64"/>
      <c r="B18" s="313"/>
      <c r="C18" s="313"/>
      <c r="D18" s="313"/>
      <c r="E18" s="313"/>
      <c r="F18" s="313"/>
      <c r="G18" s="313"/>
    </row>
    <row r="19" spans="1:7" ht="18" customHeight="1" x14ac:dyDescent="0.3">
      <c r="A19" s="323" t="str">
        <f>A13</f>
        <v>Verplichte optie</v>
      </c>
      <c r="B19" s="92" t="str">
        <f>VLOOKUP("Eindsch",Taal_labels!A10:F10002,Versie!E7+1,FALSE)</f>
        <v>Eindschoonmaak</v>
      </c>
      <c r="C19" s="311" t="s">
        <v>1</v>
      </c>
      <c r="D19" s="311" t="s">
        <v>2</v>
      </c>
      <c r="E19" s="311" t="s">
        <v>3</v>
      </c>
      <c r="F19" s="311" t="s">
        <v>4</v>
      </c>
      <c r="G19" s="311" t="s">
        <v>5</v>
      </c>
    </row>
    <row r="20" spans="1:7" ht="18" customHeight="1" thickBot="1" x14ac:dyDescent="0.35">
      <c r="A20" s="325"/>
      <c r="B20" s="93" t="str">
        <f>CONCATENATE(VLOOKUP("PrijsPV",Taal_labels!A10:F10002,Versie!$E$7+1,FALSE))</f>
        <v>Prijs per verblijf</v>
      </c>
      <c r="C20" s="312"/>
      <c r="D20" s="312"/>
      <c r="E20" s="312"/>
      <c r="F20" s="312"/>
      <c r="G20" s="312"/>
    </row>
    <row r="21" spans="1:7" s="8" customFormat="1" ht="18" customHeight="1" thickBot="1" x14ac:dyDescent="0.6">
      <c r="A21" s="324"/>
      <c r="B21" s="63"/>
      <c r="C21" s="326">
        <f>Tabellen!F5</f>
        <v>90</v>
      </c>
      <c r="D21" s="328"/>
      <c r="E21" s="326">
        <f>Tabellen!F8</f>
        <v>110</v>
      </c>
      <c r="F21" s="327"/>
      <c r="G21" s="328"/>
    </row>
    <row r="22" spans="1:7" ht="10.199999999999999" customHeight="1" thickBot="1" x14ac:dyDescent="0.35">
      <c r="A22" s="64"/>
      <c r="B22" s="313"/>
      <c r="C22" s="313"/>
      <c r="D22" s="313"/>
      <c r="E22" s="313"/>
      <c r="F22" s="313"/>
      <c r="G22" s="313"/>
    </row>
    <row r="23" spans="1:7" ht="18" customHeight="1" x14ac:dyDescent="0.3">
      <c r="A23" s="323" t="str">
        <f>A19</f>
        <v>Verplichte optie</v>
      </c>
      <c r="B23" s="91" t="str">
        <f>VLOOKUP("Half-Pension",Taal_labels!A10:F10002,Versie!E7+1,FALSE)</f>
        <v>Half-Pension</v>
      </c>
      <c r="C23" s="311" t="s">
        <v>1</v>
      </c>
      <c r="D23" s="311" t="s">
        <v>2</v>
      </c>
      <c r="E23" s="311" t="s">
        <v>3</v>
      </c>
      <c r="F23" s="311" t="s">
        <v>4</v>
      </c>
      <c r="G23" s="311" t="s">
        <v>5</v>
      </c>
    </row>
    <row r="24" spans="1:7" ht="36" customHeight="1" thickBot="1" x14ac:dyDescent="0.35">
      <c r="A24" s="325"/>
      <c r="B24" s="91" t="str">
        <f>VLOOKUP("PrijsPPPN",Taal_labels!A10:F10002,Versie!E7+1,FALSE)</f>
        <v>Prijs per persoon verrekend per nacht</v>
      </c>
      <c r="C24" s="312"/>
      <c r="D24" s="312"/>
      <c r="E24" s="312"/>
      <c r="F24" s="312"/>
      <c r="G24" s="312"/>
    </row>
    <row r="25" spans="1:7" s="8" customFormat="1" ht="18" customHeight="1" thickBot="1" x14ac:dyDescent="0.6">
      <c r="A25" s="324"/>
      <c r="B25" s="63" t="str">
        <f>VLOOKUP("Half-Pension",Taal_labels!A10:F10001,Versie!E7+1,FALSE)</f>
        <v>Half-Pension</v>
      </c>
      <c r="C25" s="329">
        <f>Tabellen!P7</f>
        <v>45</v>
      </c>
      <c r="D25" s="330"/>
      <c r="E25" s="330"/>
      <c r="F25" s="330"/>
      <c r="G25" s="331"/>
    </row>
    <row r="26" spans="1:7" ht="10.199999999999999" customHeight="1" thickBot="1" x14ac:dyDescent="0.35">
      <c r="A26" s="64"/>
      <c r="B26" s="313"/>
      <c r="C26" s="313"/>
      <c r="D26" s="313"/>
      <c r="E26" s="313"/>
      <c r="F26" s="313"/>
      <c r="G26" s="313"/>
    </row>
    <row r="27" spans="1:7" ht="18" customHeight="1" thickBot="1" x14ac:dyDescent="0.35">
      <c r="A27" s="323"/>
      <c r="B27" s="91" t="str">
        <f>CONCATENATE(VLOOKUP("Optie",Taal_labels!A10:F10002,Versie!E7+1,FALSE),":")</f>
        <v>Optie:</v>
      </c>
      <c r="C27" s="13" t="s">
        <v>1</v>
      </c>
      <c r="D27" s="13" t="s">
        <v>2</v>
      </c>
      <c r="E27" s="13" t="s">
        <v>3</v>
      </c>
      <c r="F27" s="13" t="s">
        <v>4</v>
      </c>
      <c r="G27" s="13" t="s">
        <v>5</v>
      </c>
    </row>
    <row r="28" spans="1:7" ht="19.2" thickBot="1" x14ac:dyDescent="0.35">
      <c r="A28" s="324"/>
      <c r="B28" s="63" t="str">
        <f>CONCATENATE(VLOOKUP("2pers",Taal_labels!$A$10:$F$10001,Versie!$E$7+1,FALSE)," - ",VLOOKUP("2slaap/bad",Taal_labels!$A$10:$F$10001,Versie!$E$7+1,FALSE))</f>
        <v>2 personen - 2 slpk/badk</v>
      </c>
      <c r="C28" s="7"/>
      <c r="D28" s="17">
        <f>Tabellen!G6</f>
        <v>25</v>
      </c>
      <c r="E28" s="17">
        <f>E16</f>
        <v>35</v>
      </c>
      <c r="F28" s="17">
        <f>Tabellen!G8</f>
        <v>45</v>
      </c>
      <c r="G28" s="7"/>
    </row>
  </sheetData>
  <sheetProtection algorithmName="SHA-512" hashValue="hdf3212JpC6l8t9tS09ivTyREc33eHe1nLjeKO0KYcn2cqeezXgHIxPgm0ONyjyQq7rgj0J9b6SIBgjZYMpQcw==" saltValue="Kl79y/DFOX/zzkNCCaWEyw==" spinCount="100000" sheet="1" objects="1" scenarios="1"/>
  <mergeCells count="46">
    <mergeCell ref="A27:A28"/>
    <mergeCell ref="A23:A25"/>
    <mergeCell ref="A19:A21"/>
    <mergeCell ref="A13:A17"/>
    <mergeCell ref="G23:G24"/>
    <mergeCell ref="E21:G21"/>
    <mergeCell ref="C15:D15"/>
    <mergeCell ref="C19:C20"/>
    <mergeCell ref="D19:D20"/>
    <mergeCell ref="E19:E20"/>
    <mergeCell ref="F19:F20"/>
    <mergeCell ref="E15:G15"/>
    <mergeCell ref="B18:G18"/>
    <mergeCell ref="C25:G25"/>
    <mergeCell ref="C21:D21"/>
    <mergeCell ref="B26:G26"/>
    <mergeCell ref="B22:G22"/>
    <mergeCell ref="G19:G20"/>
    <mergeCell ref="C23:C24"/>
    <mergeCell ref="D23:D24"/>
    <mergeCell ref="E23:E24"/>
    <mergeCell ref="F23:F24"/>
    <mergeCell ref="F1:G1"/>
    <mergeCell ref="F2:G2"/>
    <mergeCell ref="F3:G3"/>
    <mergeCell ref="A1:E3"/>
    <mergeCell ref="A6:A11"/>
    <mergeCell ref="B5:G5"/>
    <mergeCell ref="C8:D9"/>
    <mergeCell ref="E8:E9"/>
    <mergeCell ref="F8:G9"/>
    <mergeCell ref="B4:G4"/>
    <mergeCell ref="C6:C7"/>
    <mergeCell ref="D6:D7"/>
    <mergeCell ref="E6:E7"/>
    <mergeCell ref="F6:F7"/>
    <mergeCell ref="G6:G7"/>
    <mergeCell ref="C10:D11"/>
    <mergeCell ref="E10:E11"/>
    <mergeCell ref="F10:G11"/>
    <mergeCell ref="C13:C14"/>
    <mergeCell ref="D13:D14"/>
    <mergeCell ref="E13:E14"/>
    <mergeCell ref="F13:F14"/>
    <mergeCell ref="G13:G14"/>
    <mergeCell ref="B12:G12"/>
  </mergeCells>
  <conditionalFormatting sqref="B5 B25:B26">
    <cfRule type="cellIs" dxfId="29" priority="10" operator="equal">
      <formula>"$a$4"</formula>
    </cfRule>
  </conditionalFormatting>
  <conditionalFormatting sqref="B8:B12">
    <cfRule type="cellIs" dxfId="28" priority="4" operator="equal">
      <formula>"$a$4"</formula>
    </cfRule>
  </conditionalFormatting>
  <conditionalFormatting sqref="B15:B18">
    <cfRule type="cellIs" dxfId="27" priority="3" operator="equal">
      <formula>"$a$4"</formula>
    </cfRule>
  </conditionalFormatting>
  <conditionalFormatting sqref="B21:B22">
    <cfRule type="cellIs" dxfId="26" priority="2" operator="equal">
      <formula>"$a$4"</formula>
    </cfRule>
  </conditionalFormatting>
  <conditionalFormatting sqref="B28">
    <cfRule type="cellIs" dxfId="25" priority="16" operator="equal">
      <formula>"$a$4"</formula>
    </cfRule>
  </conditionalFormatting>
  <printOptions horizontalCentered="1" verticalCentered="1"/>
  <pageMargins left="0.7" right="0.7" top="0.75" bottom="0.75" header="0.3" footer="0.3"/>
  <pageSetup paperSize="9" scale="98" fitToWidth="0" orientation="landscape" r:id="rId1"/>
  <ignoredErrors>
    <ignoredError sqref="B1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006F-1E1F-4772-B275-9DC76CE80E02}">
  <sheetPr>
    <pageSetUpPr fitToPage="1"/>
  </sheetPr>
  <dimension ref="A1:G28"/>
  <sheetViews>
    <sheetView zoomScaleNormal="100" workbookViewId="0">
      <selection activeCell="B24" sqref="B24"/>
    </sheetView>
  </sheetViews>
  <sheetFormatPr defaultRowHeight="14.4" x14ac:dyDescent="0.3"/>
  <cols>
    <col min="1" max="1" width="6.77734375" customWidth="1"/>
    <col min="2" max="2" width="36.77734375" style="11" customWidth="1"/>
    <col min="3" max="7" width="15.77734375" style="12" customWidth="1"/>
  </cols>
  <sheetData>
    <row r="1" spans="1:7" ht="30" customHeight="1" thickTop="1" thickBot="1" x14ac:dyDescent="0.35">
      <c r="A1" s="316" t="e">
        <f>CONCATENATE(VLOOKUP("KortLijst",Taal_labels!A10:F10001,Versie!E7+1,FALSE)," ",VLOOKUP("LNR",Vaste_labels!A2:C10082,3,FALSE))</f>
        <v>#N/A</v>
      </c>
      <c r="B1" s="316"/>
      <c r="C1" s="316"/>
      <c r="D1" s="316"/>
      <c r="E1" s="316"/>
      <c r="F1" s="314" t="str">
        <f>CONCATENATE(VLOOKUP("Zomer",Taal_labels!A10:F10001,Versie!E7+1,FALSE)," 2026")</f>
        <v>Zomer 2026</v>
      </c>
      <c r="G1" s="314"/>
    </row>
    <row r="2" spans="1:7" ht="30" customHeight="1" thickTop="1" thickBot="1" x14ac:dyDescent="0.35">
      <c r="A2" s="317"/>
      <c r="B2" s="317"/>
      <c r="C2" s="317"/>
      <c r="D2" s="317"/>
      <c r="E2" s="317"/>
      <c r="F2" s="315" t="str">
        <f>Simulator!L2</f>
        <v>NED</v>
      </c>
      <c r="G2" s="314"/>
    </row>
    <row r="3" spans="1:7" ht="30" customHeight="1" thickTop="1" thickBot="1" x14ac:dyDescent="0.35">
      <c r="A3" s="318"/>
      <c r="B3" s="318"/>
      <c r="C3" s="318"/>
      <c r="D3" s="318"/>
      <c r="E3" s="318"/>
      <c r="F3" s="314" t="str">
        <f>CONCATENATE(VLOOKUP("GeldigTEM",Taal_labels!A10:F10001,Versie!E7+1,FALSE)," ",TEXT(Versie!C9,"d/mm/jj"))</f>
        <v>Geldig t.e.m. 1/08/26</v>
      </c>
      <c r="G3" s="314"/>
    </row>
    <row r="4" spans="1:7" ht="30" customHeight="1" thickTop="1" x14ac:dyDescent="0.3">
      <c r="A4" s="64"/>
      <c r="B4" s="322"/>
      <c r="C4" s="322"/>
      <c r="D4" s="322"/>
      <c r="E4" s="322"/>
      <c r="F4" s="322"/>
      <c r="G4" s="322"/>
    </row>
    <row r="5" spans="1:7" ht="10.199999999999999" customHeight="1" thickBot="1" x14ac:dyDescent="0.35">
      <c r="A5" s="64"/>
      <c r="B5" s="313"/>
      <c r="C5" s="313"/>
      <c r="D5" s="313"/>
      <c r="E5" s="313"/>
      <c r="F5" s="313"/>
      <c r="G5" s="313"/>
    </row>
    <row r="6" spans="1:7" ht="18" customHeight="1" thickTop="1" x14ac:dyDescent="0.3">
      <c r="A6" s="319" t="str">
        <f>VLOOKUP("Basis",Taal_labels!$A$10:$F$10001,Versie!$E$7+1,FALSE)</f>
        <v>Basis</v>
      </c>
      <c r="B6" s="94" t="s">
        <v>291</v>
      </c>
      <c r="C6" s="311" t="s">
        <v>1</v>
      </c>
      <c r="D6" s="311" t="s">
        <v>2</v>
      </c>
      <c r="E6" s="311" t="s">
        <v>3</v>
      </c>
      <c r="F6" s="311" t="s">
        <v>4</v>
      </c>
      <c r="G6" s="311" t="s">
        <v>5</v>
      </c>
    </row>
    <row r="7" spans="1:7" ht="18" customHeight="1" thickBot="1" x14ac:dyDescent="0.35">
      <c r="A7" s="320"/>
      <c r="B7" s="95" t="str">
        <f>VLOOKUP("PrijsPN",Taal_labels!$A$10:$F$10001,Versie!$E$7+1,FALSE)</f>
        <v>Prijs per nacht</v>
      </c>
      <c r="C7" s="312"/>
      <c r="D7" s="312" t="s">
        <v>2</v>
      </c>
      <c r="E7" s="312" t="s">
        <v>3</v>
      </c>
      <c r="F7" s="312" t="s">
        <v>4</v>
      </c>
      <c r="G7" s="312" t="s">
        <v>5</v>
      </c>
    </row>
    <row r="8" spans="1:7" ht="18" hidden="1" customHeight="1" x14ac:dyDescent="0.3">
      <c r="A8" s="320"/>
      <c r="B8" s="77" t="str">
        <f>VLOOKUP("MidSPrijs",Taal_labels!$A$10:$F$10001,Versie!$E$7+1,FALSE)</f>
        <v>Midseizoensprijs</v>
      </c>
      <c r="C8" s="307">
        <f>Tabellen!D5</f>
        <v>155</v>
      </c>
      <c r="D8" s="308"/>
      <c r="E8" s="305">
        <f>Tabellen!D7</f>
        <v>165</v>
      </c>
      <c r="F8" s="307">
        <f>Tabellen!D8</f>
        <v>175</v>
      </c>
      <c r="G8" s="308"/>
    </row>
    <row r="9" spans="1:7" s="8" customFormat="1" ht="18" hidden="1" customHeight="1" thickBot="1" x14ac:dyDescent="0.6">
      <c r="A9" s="320"/>
      <c r="B9" s="78" t="str">
        <f>CONCATENATE(VLOOKUP("2pers",Taal_labels!$A$10:$F$10001,Versie!$E$7+1,FALSE)," - ",VLOOKUP("1slaap/bad",Taal_labels!$A$10:$F$10001,Versie!$E$7+1,FALSE))</f>
        <v>2 personen - 1 slpk/badk</v>
      </c>
      <c r="C9" s="309"/>
      <c r="D9" s="310"/>
      <c r="E9" s="306"/>
      <c r="F9" s="309"/>
      <c r="G9" s="310"/>
    </row>
    <row r="10" spans="1:7" ht="18" customHeight="1" x14ac:dyDescent="0.3">
      <c r="A10" s="320"/>
      <c r="B10" s="77" t="str">
        <f>VLOOKUP("HoogSPrijs",Taal_labels!$A$10:$F$10001,Versie!$E$7+1,FALSE)</f>
        <v>Hoogseizoensprijs</v>
      </c>
      <c r="C10" s="307">
        <f>Tabellen!E5</f>
        <v>155</v>
      </c>
      <c r="D10" s="308"/>
      <c r="E10" s="305">
        <f>Tabellen!E7</f>
        <v>165</v>
      </c>
      <c r="F10" s="307">
        <f>Tabellen!E8</f>
        <v>175</v>
      </c>
      <c r="G10" s="308"/>
    </row>
    <row r="11" spans="1:7" s="8" customFormat="1" ht="18" customHeight="1" thickBot="1" x14ac:dyDescent="0.6">
      <c r="A11" s="321"/>
      <c r="B11" s="78" t="str">
        <f>CONCATENATE(VLOOKUP("2pers",Taal_labels!$A$10:$F$10001,Versie!$E$7+1,FALSE)," - ",VLOOKUP("1slaap/bad",Taal_labels!$A$10:$F$10001,Versie!$E$7+1,FALSE))</f>
        <v>2 personen - 1 slpk/badk</v>
      </c>
      <c r="C11" s="309"/>
      <c r="D11" s="310"/>
      <c r="E11" s="306"/>
      <c r="F11" s="309"/>
      <c r="G11" s="310"/>
    </row>
    <row r="12" spans="1:7" ht="10.199999999999999" customHeight="1" thickTop="1" thickBot="1" x14ac:dyDescent="0.35">
      <c r="A12" s="64"/>
      <c r="B12" s="313"/>
      <c r="C12" s="313"/>
      <c r="D12" s="313"/>
      <c r="E12" s="313"/>
      <c r="F12" s="313"/>
      <c r="G12" s="313"/>
    </row>
    <row r="13" spans="1:7" ht="18" customHeight="1" thickTop="1" x14ac:dyDescent="0.3">
      <c r="A13" s="319" t="str">
        <f>VLOOKUP("VerplOptie",Taal_labels!A10:F10001,Versie!E7+1,FALSE)</f>
        <v>Verplichte optie</v>
      </c>
      <c r="B13" s="94" t="str">
        <f>VLOOKUP("Reisgezel",Taal_labels!A10:F10002,Versie!E7+1,FALSE)</f>
        <v>Reisgezelschap</v>
      </c>
      <c r="C13" s="311" t="s">
        <v>1</v>
      </c>
      <c r="D13" s="311" t="s">
        <v>2</v>
      </c>
      <c r="E13" s="311" t="s">
        <v>3</v>
      </c>
      <c r="F13" s="311" t="s">
        <v>4</v>
      </c>
      <c r="G13" s="311" t="s">
        <v>5</v>
      </c>
    </row>
    <row r="14" spans="1:7" ht="18" customHeight="1" thickBot="1" x14ac:dyDescent="0.35">
      <c r="A14" s="320"/>
      <c r="B14" s="95" t="str">
        <f>VLOOKUP("PrijsPN",Taal_labels!A10:F10001,Versie!E7+1,FALSE)</f>
        <v>Prijs per nacht</v>
      </c>
      <c r="C14" s="312"/>
      <c r="D14" s="312"/>
      <c r="E14" s="312"/>
      <c r="F14" s="312"/>
      <c r="G14" s="312"/>
    </row>
    <row r="15" spans="1:7" ht="18" customHeight="1" thickBot="1" x14ac:dyDescent="0.35">
      <c r="A15" s="320"/>
      <c r="B15" s="63" t="str">
        <f>CONCATENATE(VLOOKUP("1pers",Taal_labels!$A$10:$F$10001,Versie!$E$7+1,FALSE)," - ",VLOOKUP("1slaap/bad",Taal_labels!$A$10:$F$10001,Versie!$E$7+1,FALSE))</f>
        <v>1 persoon - 1 slpk/badk</v>
      </c>
      <c r="C15" s="326">
        <v>-10</v>
      </c>
      <c r="D15" s="328"/>
      <c r="E15" s="326">
        <v>0</v>
      </c>
      <c r="F15" s="327"/>
      <c r="G15" s="328"/>
    </row>
    <row r="16" spans="1:7" ht="18" customHeight="1" thickBot="1" x14ac:dyDescent="0.35">
      <c r="A16" s="320"/>
      <c r="B16" s="63" t="str">
        <f>CONCATENATE(VLOOKUP("3pers",Taal_labels!$A$10:$F$10001,Versie!$E$7+1,FALSE)," - ",VLOOKUP("2slaap/bad",Taal_labels!$A$10:$F$10001,Versie!$E$7+1,FALSE))</f>
        <v>3 personen - 2 slpk/badk</v>
      </c>
      <c r="C16" s="7"/>
      <c r="D16" s="17">
        <f>Tabellen!I6</f>
        <v>25</v>
      </c>
      <c r="E16" s="17">
        <f>Tabellen!I7</f>
        <v>35</v>
      </c>
      <c r="F16" s="17">
        <f>Tabellen!I8</f>
        <v>45</v>
      </c>
      <c r="G16" s="7"/>
    </row>
    <row r="17" spans="1:7" s="8" customFormat="1" ht="18" customHeight="1" thickBot="1" x14ac:dyDescent="0.6">
      <c r="A17" s="321"/>
      <c r="B17" s="63" t="str">
        <f>CONCATENATE(VLOOKUP("4pers",Taal_labels!$A$10:$F$10001,Versie!$E$7+1,FALSE)," - ",VLOOKUP("2slaap/bad",Taal_labels!$A$10:$F$10001,Versie!$E$7+1,FALSE))</f>
        <v>4 personen - 2 slpk/badk</v>
      </c>
      <c r="C17" s="332"/>
      <c r="D17" s="333"/>
      <c r="E17" s="334"/>
      <c r="F17" s="17">
        <f>Tabellen!I8+Tabellen!J8</f>
        <v>75</v>
      </c>
      <c r="G17" s="7"/>
    </row>
    <row r="18" spans="1:7" ht="10.199999999999999" customHeight="1" thickTop="1" thickBot="1" x14ac:dyDescent="0.35">
      <c r="A18" s="64"/>
      <c r="B18" s="313"/>
      <c r="C18" s="313"/>
      <c r="D18" s="313"/>
      <c r="E18" s="313"/>
      <c r="F18" s="313"/>
      <c r="G18" s="313"/>
    </row>
    <row r="19" spans="1:7" ht="18" customHeight="1" x14ac:dyDescent="0.3">
      <c r="A19" s="323" t="str">
        <f>A13</f>
        <v>Verplichte optie</v>
      </c>
      <c r="B19" s="92" t="str">
        <f>VLOOKUP("Eindsch",Taal_labels!A10:F10002,Versie!E7+1,FALSE)</f>
        <v>Eindschoonmaak</v>
      </c>
      <c r="C19" s="311" t="s">
        <v>1</v>
      </c>
      <c r="D19" s="311" t="s">
        <v>2</v>
      </c>
      <c r="E19" s="311" t="s">
        <v>3</v>
      </c>
      <c r="F19" s="311" t="s">
        <v>4</v>
      </c>
      <c r="G19" s="311" t="s">
        <v>5</v>
      </c>
    </row>
    <row r="20" spans="1:7" ht="18" customHeight="1" thickBot="1" x14ac:dyDescent="0.35">
      <c r="A20" s="325"/>
      <c r="B20" s="93" t="str">
        <f>CONCATENATE(VLOOKUP("PrijsPV",Taal_labels!A10:F10002,Versie!$E$7+1,FALSE))</f>
        <v>Prijs per verblijf</v>
      </c>
      <c r="C20" s="312"/>
      <c r="D20" s="312"/>
      <c r="E20" s="312"/>
      <c r="F20" s="312"/>
      <c r="G20" s="312"/>
    </row>
    <row r="21" spans="1:7" s="8" customFormat="1" ht="18" customHeight="1" thickBot="1" x14ac:dyDescent="0.6">
      <c r="A21" s="324"/>
      <c r="B21" s="63"/>
      <c r="C21" s="326">
        <f>Tabellen!F5</f>
        <v>90</v>
      </c>
      <c r="D21" s="328"/>
      <c r="E21" s="326">
        <f>Tabellen!F8</f>
        <v>110</v>
      </c>
      <c r="F21" s="327"/>
      <c r="G21" s="328"/>
    </row>
    <row r="22" spans="1:7" ht="10.199999999999999" customHeight="1" thickBot="1" x14ac:dyDescent="0.35">
      <c r="A22" s="64"/>
      <c r="B22" s="313"/>
      <c r="C22" s="313"/>
      <c r="D22" s="313"/>
      <c r="E22" s="313"/>
      <c r="F22" s="313"/>
      <c r="G22" s="313"/>
    </row>
    <row r="23" spans="1:7" ht="18" customHeight="1" x14ac:dyDescent="0.3">
      <c r="A23" s="323" t="str">
        <f>A19</f>
        <v>Verplichte optie</v>
      </c>
      <c r="B23" s="91" t="str">
        <f>VLOOKUP("Half-Pension",Taal_labels!A10:F10002,Versie!E7+1,FALSE)</f>
        <v>Half-Pension</v>
      </c>
      <c r="C23" s="311" t="s">
        <v>1</v>
      </c>
      <c r="D23" s="311" t="s">
        <v>2</v>
      </c>
      <c r="E23" s="311" t="s">
        <v>3</v>
      </c>
      <c r="F23" s="311" t="s">
        <v>4</v>
      </c>
      <c r="G23" s="311" t="s">
        <v>5</v>
      </c>
    </row>
    <row r="24" spans="1:7" ht="36" customHeight="1" thickBot="1" x14ac:dyDescent="0.35">
      <c r="A24" s="325"/>
      <c r="B24" s="91" t="str">
        <f>VLOOKUP("PrijsPPPN",Taal_labels!A10:F10002,Versie!E7+1,FALSE)</f>
        <v>Prijs per persoon verrekend per nacht</v>
      </c>
      <c r="C24" s="312"/>
      <c r="D24" s="312"/>
      <c r="E24" s="312"/>
      <c r="F24" s="312"/>
      <c r="G24" s="312"/>
    </row>
    <row r="25" spans="1:7" s="8" customFormat="1" ht="18" customHeight="1" thickBot="1" x14ac:dyDescent="0.6">
      <c r="A25" s="324"/>
      <c r="B25" s="63" t="str">
        <f>VLOOKUP("Half-Pension",Taal_labels!A10:F10001,Versie!E7+1,FALSE)</f>
        <v>Half-Pension</v>
      </c>
      <c r="C25" s="329">
        <v>41</v>
      </c>
      <c r="D25" s="330"/>
      <c r="E25" s="330"/>
      <c r="F25" s="330"/>
      <c r="G25" s="331"/>
    </row>
    <row r="26" spans="1:7" ht="10.199999999999999" customHeight="1" thickBot="1" x14ac:dyDescent="0.35">
      <c r="A26" s="64"/>
      <c r="B26" s="313"/>
      <c r="C26" s="313"/>
      <c r="D26" s="313"/>
      <c r="E26" s="313"/>
      <c r="F26" s="313"/>
      <c r="G26" s="313"/>
    </row>
    <row r="27" spans="1:7" ht="18" customHeight="1" thickBot="1" x14ac:dyDescent="0.35">
      <c r="A27" s="323"/>
      <c r="B27" s="91" t="str">
        <f>CONCATENATE(VLOOKUP("Optie",Taal_labels!A10:F10002,Versie!E7+1,FALSE),":")</f>
        <v>Optie:</v>
      </c>
      <c r="C27" s="13" t="s">
        <v>1</v>
      </c>
      <c r="D27" s="13" t="s">
        <v>2</v>
      </c>
      <c r="E27" s="13" t="s">
        <v>3</v>
      </c>
      <c r="F27" s="13" t="s">
        <v>4</v>
      </c>
      <c r="G27" s="13" t="s">
        <v>5</v>
      </c>
    </row>
    <row r="28" spans="1:7" ht="19.2" thickBot="1" x14ac:dyDescent="0.35">
      <c r="A28" s="324"/>
      <c r="B28" s="63" t="str">
        <f>CONCATENATE(VLOOKUP("2pers",Taal_labels!$A$10:$F$10001,Versie!$E$7+1,FALSE)," - ",VLOOKUP("2slaap/bad",Taal_labels!$A$10:$F$10001,Versie!$E$7+1,FALSE))</f>
        <v>2 personen - 2 slpk/badk</v>
      </c>
      <c r="C28" s="7"/>
      <c r="D28" s="17">
        <f>Tabellen!G6</f>
        <v>25</v>
      </c>
      <c r="E28" s="7"/>
      <c r="F28" s="17">
        <f>Tabellen!G8</f>
        <v>45</v>
      </c>
      <c r="G28" s="7"/>
    </row>
  </sheetData>
  <mergeCells count="47">
    <mergeCell ref="B5:G5"/>
    <mergeCell ref="E10:E11"/>
    <mergeCell ref="F10:G11"/>
    <mergeCell ref="A6:A11"/>
    <mergeCell ref="C6:C7"/>
    <mergeCell ref="D6:D7"/>
    <mergeCell ref="E6:E7"/>
    <mergeCell ref="A1:E3"/>
    <mergeCell ref="F1:G1"/>
    <mergeCell ref="F2:G2"/>
    <mergeCell ref="F3:G3"/>
    <mergeCell ref="B4:G4"/>
    <mergeCell ref="A13:A17"/>
    <mergeCell ref="C13:C14"/>
    <mergeCell ref="D13:D14"/>
    <mergeCell ref="E13:E14"/>
    <mergeCell ref="F13:F14"/>
    <mergeCell ref="C15:D15"/>
    <mergeCell ref="F19:F20"/>
    <mergeCell ref="F6:F7"/>
    <mergeCell ref="G6:G7"/>
    <mergeCell ref="E15:G15"/>
    <mergeCell ref="C17:E17"/>
    <mergeCell ref="B18:G18"/>
    <mergeCell ref="B12:G12"/>
    <mergeCell ref="G13:G14"/>
    <mergeCell ref="C8:D9"/>
    <mergeCell ref="E8:E9"/>
    <mergeCell ref="F8:G9"/>
    <mergeCell ref="C10:D11"/>
    <mergeCell ref="G19:G20"/>
    <mergeCell ref="C21:D21"/>
    <mergeCell ref="B26:G26"/>
    <mergeCell ref="A27:A28"/>
    <mergeCell ref="E21:G21"/>
    <mergeCell ref="B22:G22"/>
    <mergeCell ref="A23:A25"/>
    <mergeCell ref="C23:C24"/>
    <mergeCell ref="D23:D24"/>
    <mergeCell ref="E23:E24"/>
    <mergeCell ref="F23:F24"/>
    <mergeCell ref="G23:G24"/>
    <mergeCell ref="C25:G25"/>
    <mergeCell ref="A19:A21"/>
    <mergeCell ref="C19:C20"/>
    <mergeCell ref="D19:D20"/>
    <mergeCell ref="E19:E20"/>
  </mergeCells>
  <conditionalFormatting sqref="B5 B25:B26">
    <cfRule type="cellIs" dxfId="24" priority="4" operator="equal">
      <formula>"$a$4"</formula>
    </cfRule>
  </conditionalFormatting>
  <conditionalFormatting sqref="B8:B12">
    <cfRule type="cellIs" dxfId="23" priority="3" operator="equal">
      <formula>"$a$4"</formula>
    </cfRule>
  </conditionalFormatting>
  <conditionalFormatting sqref="B15:B18">
    <cfRule type="cellIs" dxfId="22" priority="2" operator="equal">
      <formula>"$a$4"</formula>
    </cfRule>
  </conditionalFormatting>
  <conditionalFormatting sqref="B21:B22">
    <cfRule type="cellIs" dxfId="21" priority="1" operator="equal">
      <formula>"$a$4"</formula>
    </cfRule>
  </conditionalFormatting>
  <conditionalFormatting sqref="B28">
    <cfRule type="cellIs" dxfId="20" priority="5" operator="equal">
      <formula>"$a$4"</formula>
    </cfRule>
  </conditionalFormatting>
  <printOptions horizontalCentered="1" verticalCentered="1"/>
  <pageMargins left="0.7" right="0.7" top="0.75" bottom="0.75" header="0.3" footer="0.3"/>
  <pageSetup paperSize="9" scale="92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7AC4F-5A08-4DA4-A2BA-8ACC9FDBF2E9}">
  <dimension ref="A1:P27"/>
  <sheetViews>
    <sheetView topLeftCell="A2" zoomScale="140" zoomScaleNormal="140" workbookViewId="0">
      <selection activeCell="D22" sqref="D22"/>
    </sheetView>
  </sheetViews>
  <sheetFormatPr defaultRowHeight="14.4" x14ac:dyDescent="0.3"/>
  <cols>
    <col min="1" max="1" width="16.21875" customWidth="1"/>
    <col min="2" max="2" width="26.21875" customWidth="1"/>
    <col min="3" max="4" width="9" bestFit="1" customWidth="1"/>
    <col min="5" max="5" width="4.21875" customWidth="1"/>
    <col min="6" max="6" width="2.77734375" customWidth="1"/>
    <col min="7" max="8" width="2.21875" customWidth="1"/>
    <col min="9" max="9" width="1.21875" customWidth="1"/>
    <col min="10" max="10" width="9" bestFit="1" customWidth="1"/>
    <col min="11" max="11" width="3.77734375" customWidth="1"/>
    <col min="12" max="12" width="9.21875" bestFit="1" customWidth="1"/>
    <col min="13" max="13" width="3.21875" customWidth="1"/>
    <col min="14" max="14" width="14.21875" customWidth="1"/>
  </cols>
  <sheetData>
    <row r="1" spans="1:16" ht="31.95" customHeight="1" thickTop="1" thickBot="1" x14ac:dyDescent="0.35">
      <c r="A1" s="241" t="s">
        <v>111</v>
      </c>
      <c r="B1" s="242"/>
      <c r="C1" s="242"/>
      <c r="D1" s="242"/>
      <c r="E1" s="242"/>
      <c r="F1" s="242"/>
      <c r="G1" s="242"/>
      <c r="H1" s="242"/>
      <c r="I1" s="242"/>
      <c r="J1" s="243"/>
      <c r="K1" s="223" t="str">
        <f>Versie!C5</f>
        <v>Zomer 2026</v>
      </c>
      <c r="L1" s="224"/>
      <c r="M1" s="224"/>
      <c r="N1" s="225"/>
    </row>
    <row r="2" spans="1:16" ht="30.6" customHeight="1" thickTop="1" thickBot="1" x14ac:dyDescent="0.35">
      <c r="A2" s="244"/>
      <c r="B2" s="245"/>
      <c r="C2" s="245"/>
      <c r="D2" s="245"/>
      <c r="E2" s="245"/>
      <c r="F2" s="245"/>
      <c r="G2" s="245"/>
      <c r="H2" s="245"/>
      <c r="I2" s="245"/>
      <c r="J2" s="246"/>
      <c r="K2" s="223" t="str">
        <f>CONCATENATE("Geldig t.e.m. ",TEXT(Versie!C9,"d/mm/jj"))</f>
        <v>Geldig t.e.m. 1/08/26</v>
      </c>
      <c r="L2" s="224"/>
      <c r="M2" s="224"/>
      <c r="N2" s="225"/>
    </row>
    <row r="3" spans="1:16" ht="4.95" customHeight="1" thickTop="1" x14ac:dyDescent="0.5">
      <c r="A3" s="79"/>
      <c r="B3" s="79"/>
      <c r="C3" s="79"/>
      <c r="D3" s="79"/>
      <c r="E3" s="79"/>
      <c r="F3" s="80"/>
      <c r="G3" s="64"/>
      <c r="H3" s="64"/>
      <c r="I3" s="81"/>
      <c r="J3" s="64"/>
      <c r="K3" s="64"/>
      <c r="L3" s="64"/>
      <c r="M3" s="64"/>
      <c r="N3" s="64"/>
    </row>
    <row r="4" spans="1:16" ht="18.600000000000001" x14ac:dyDescent="0.55000000000000004">
      <c r="A4" s="79"/>
      <c r="B4" s="79"/>
      <c r="C4" s="82" t="s">
        <v>149</v>
      </c>
      <c r="D4" s="82" t="s">
        <v>150</v>
      </c>
      <c r="E4" s="79"/>
      <c r="F4" s="79"/>
      <c r="G4" s="79"/>
      <c r="H4" s="79"/>
      <c r="I4" s="80"/>
      <c r="J4" s="80"/>
      <c r="K4" s="79"/>
      <c r="L4" s="83" t="s">
        <v>112</v>
      </c>
      <c r="M4" s="79"/>
      <c r="N4" s="82" t="s">
        <v>146</v>
      </c>
      <c r="O4" s="2"/>
      <c r="P4" s="2"/>
    </row>
    <row r="5" spans="1:16" ht="18.600000000000001" x14ac:dyDescent="0.55000000000000004">
      <c r="A5" s="79" t="s">
        <v>148</v>
      </c>
      <c r="B5" s="84" t="str">
        <f>Tabellen!B4</f>
        <v>Seizoen 1</v>
      </c>
      <c r="C5" s="84"/>
      <c r="D5" s="84">
        <f>VLOOKUP($A$6,Tabellen!$A$5:$E$9,2,FALSE)</f>
        <v>0</v>
      </c>
      <c r="E5" s="84">
        <v>1</v>
      </c>
      <c r="F5" s="79"/>
      <c r="G5" s="79"/>
      <c r="H5" s="79"/>
      <c r="I5" s="85">
        <f t="shared" ref="I5:I8" si="0">C5*D5*E5</f>
        <v>0</v>
      </c>
      <c r="J5" s="85"/>
      <c r="K5" s="85"/>
      <c r="L5" s="85">
        <f t="shared" ref="L5:L8" si="1">C5*D5*E5</f>
        <v>0</v>
      </c>
      <c r="M5" s="79"/>
      <c r="N5" s="79"/>
      <c r="O5" s="2"/>
      <c r="P5" s="2"/>
    </row>
    <row r="6" spans="1:16" ht="18.600000000000001" x14ac:dyDescent="0.55000000000000004">
      <c r="A6" s="79" t="str">
        <f>Simulator!B6</f>
        <v>Aroma</v>
      </c>
      <c r="B6" s="84" t="str">
        <f>Tabellen!C4</f>
        <v>Seizoen 2</v>
      </c>
      <c r="C6" s="84"/>
      <c r="D6" s="84">
        <f>VLOOKUP($A$6,Tabellen!$A$5:$E$9,3,FALSE)</f>
        <v>0</v>
      </c>
      <c r="E6" s="84">
        <v>1</v>
      </c>
      <c r="F6" s="79"/>
      <c r="G6" s="79"/>
      <c r="H6" s="79"/>
      <c r="I6" s="85">
        <f t="shared" si="0"/>
        <v>0</v>
      </c>
      <c r="J6" s="85"/>
      <c r="K6" s="85"/>
      <c r="L6" s="85">
        <f t="shared" si="1"/>
        <v>0</v>
      </c>
      <c r="M6" s="79"/>
      <c r="N6" s="79"/>
      <c r="O6" s="2"/>
      <c r="P6" s="2"/>
    </row>
    <row r="7" spans="1:16" ht="18.600000000000001" x14ac:dyDescent="0.55000000000000004">
      <c r="A7" s="79"/>
      <c r="B7" s="84" t="str">
        <f>Tabellen!D4</f>
        <v>Seizoen 3</v>
      </c>
      <c r="C7" s="84">
        <f>Versie!C21</f>
        <v>0</v>
      </c>
      <c r="D7" s="84">
        <f>VLOOKUP($A$6,Tabellen!$A$5:$E$9,4,FALSE)</f>
        <v>155</v>
      </c>
      <c r="E7" s="84">
        <v>1</v>
      </c>
      <c r="F7" s="84"/>
      <c r="G7" s="84"/>
      <c r="H7" s="84"/>
      <c r="I7" s="85">
        <f t="shared" si="0"/>
        <v>0</v>
      </c>
      <c r="J7" s="85"/>
      <c r="K7" s="85"/>
      <c r="L7" s="85">
        <f t="shared" si="1"/>
        <v>0</v>
      </c>
      <c r="M7" s="79"/>
      <c r="N7" s="79"/>
      <c r="O7" s="66"/>
      <c r="P7" s="2"/>
    </row>
    <row r="8" spans="1:16" ht="18.600000000000001" x14ac:dyDescent="0.55000000000000004">
      <c r="A8" s="79"/>
      <c r="B8" s="84" t="str">
        <f>Tabellen!E4</f>
        <v>Seizoen 4</v>
      </c>
      <c r="C8" s="84">
        <f>Versie!C22</f>
        <v>7</v>
      </c>
      <c r="D8" s="84">
        <f>VLOOKUP($A$6,Tabellen!$A$5:$E$9,5,FALSE)</f>
        <v>155</v>
      </c>
      <c r="E8" s="84">
        <v>1</v>
      </c>
      <c r="F8" s="84"/>
      <c r="G8" s="84"/>
      <c r="H8" s="84"/>
      <c r="I8" s="85">
        <f t="shared" si="0"/>
        <v>1085</v>
      </c>
      <c r="J8" s="85"/>
      <c r="K8" s="85"/>
      <c r="L8" s="85">
        <f t="shared" si="1"/>
        <v>1085</v>
      </c>
      <c r="M8" s="79"/>
      <c r="N8" s="86">
        <f>SUM(L5:L8)</f>
        <v>1085</v>
      </c>
      <c r="O8" s="66"/>
      <c r="P8" s="2"/>
    </row>
    <row r="9" spans="1:16" ht="18.600000000000001" hidden="1" x14ac:dyDescent="0.55000000000000004">
      <c r="A9" s="79"/>
      <c r="B9" s="84" t="s">
        <v>86</v>
      </c>
      <c r="C9" s="84">
        <f>Versie!C23</f>
        <v>0</v>
      </c>
      <c r="D9" s="84"/>
      <c r="E9" s="84"/>
      <c r="F9" s="80"/>
      <c r="G9" s="80"/>
      <c r="H9" s="80"/>
      <c r="I9" s="64"/>
      <c r="J9" s="64"/>
      <c r="K9" s="81"/>
      <c r="L9" s="64"/>
      <c r="M9" s="64"/>
      <c r="N9" s="64"/>
      <c r="O9" s="66"/>
      <c r="P9" s="2"/>
    </row>
    <row r="10" spans="1:16" ht="4.95" customHeight="1" x14ac:dyDescent="0.55000000000000004">
      <c r="A10" s="79"/>
      <c r="B10" s="84"/>
      <c r="C10" s="84"/>
      <c r="D10" s="84"/>
      <c r="E10" s="84"/>
      <c r="F10" s="80"/>
      <c r="G10" s="80"/>
      <c r="H10" s="80"/>
      <c r="I10" s="64"/>
      <c r="J10" s="64"/>
      <c r="K10" s="81"/>
      <c r="L10" s="64"/>
      <c r="M10" s="64"/>
      <c r="N10" s="64"/>
      <c r="O10" s="66"/>
      <c r="P10" s="2"/>
    </row>
    <row r="11" spans="1:16" ht="18.600000000000001" x14ac:dyDescent="0.55000000000000004">
      <c r="A11" s="79" t="s">
        <v>139</v>
      </c>
      <c r="B11" s="84" t="s">
        <v>72</v>
      </c>
      <c r="C11" s="84">
        <f>Versie!C24</f>
        <v>7</v>
      </c>
      <c r="D11" s="84">
        <f>IF($C$8&gt;0,VLOOKUP($A$6,Tabellen!$A$5:$K$9,8,FALSE),0)</f>
        <v>-10</v>
      </c>
      <c r="E11" s="84">
        <f>IF(Simulator!B9=1,1,0)</f>
        <v>0</v>
      </c>
      <c r="F11" s="80"/>
      <c r="G11" s="80"/>
      <c r="H11" s="80"/>
      <c r="I11" s="64"/>
      <c r="J11" s="64"/>
      <c r="K11" s="81"/>
      <c r="L11" s="85">
        <f>C11*D11*E11</f>
        <v>0</v>
      </c>
      <c r="M11" s="64"/>
      <c r="N11" s="64"/>
      <c r="O11" s="66"/>
      <c r="P11" s="2"/>
    </row>
    <row r="12" spans="1:16" ht="18.600000000000001" x14ac:dyDescent="0.55000000000000004">
      <c r="A12" s="79"/>
      <c r="B12" s="84" t="s">
        <v>73</v>
      </c>
      <c r="C12" s="84">
        <f>Versie!C24</f>
        <v>7</v>
      </c>
      <c r="D12" s="84">
        <f>IF($C$7+$C$8&gt;0,VLOOKUP($A$6,Tabellen!$A$5:$K$9,9,FALSE))</f>
        <v>0</v>
      </c>
      <c r="E12" s="84">
        <f>IF(Simulator!B9&gt;2,1,0)</f>
        <v>0</v>
      </c>
      <c r="F12" s="84"/>
      <c r="G12" s="84"/>
      <c r="H12" s="84"/>
      <c r="I12" s="85">
        <f>C12*D12*E12</f>
        <v>0</v>
      </c>
      <c r="J12" s="85"/>
      <c r="K12" s="85"/>
      <c r="L12" s="85">
        <f>C12*D12*E12</f>
        <v>0</v>
      </c>
      <c r="M12" s="79"/>
      <c r="N12" s="79"/>
      <c r="O12" s="2"/>
      <c r="P12" s="2"/>
    </row>
    <row r="13" spans="1:16" ht="18.600000000000001" x14ac:dyDescent="0.55000000000000004">
      <c r="A13" s="79"/>
      <c r="B13" s="84" t="s">
        <v>74</v>
      </c>
      <c r="C13" s="84">
        <f>Versie!C24</f>
        <v>7</v>
      </c>
      <c r="D13" s="84">
        <f>IF($C$7+$C$8&gt;0,VLOOKUP($A$6,Tabellen!$A$5:$K$9,10,FALSE))</f>
        <v>0</v>
      </c>
      <c r="E13" s="84">
        <f>IF(Simulator!B9&gt;3,1,0)</f>
        <v>0</v>
      </c>
      <c r="F13" s="84"/>
      <c r="G13" s="84"/>
      <c r="H13" s="84"/>
      <c r="I13" s="85">
        <f>C13*D13*E13</f>
        <v>0</v>
      </c>
      <c r="J13" s="85"/>
      <c r="K13" s="85"/>
      <c r="L13" s="85">
        <f>C13*D13*E13</f>
        <v>0</v>
      </c>
      <c r="M13" s="79"/>
      <c r="N13" s="79"/>
      <c r="O13" s="2"/>
      <c r="P13" s="2"/>
    </row>
    <row r="14" spans="1:16" ht="18.600000000000001" x14ac:dyDescent="0.55000000000000004">
      <c r="A14" s="79"/>
      <c r="B14" s="84" t="s">
        <v>83</v>
      </c>
      <c r="C14" s="84">
        <f>Versie!C24</f>
        <v>7</v>
      </c>
      <c r="D14" s="84">
        <f>IF($N$8&gt;0,VLOOKUP($A$6,Tabellen!$A$5:$K$9,7,FALSE))</f>
        <v>0</v>
      </c>
      <c r="E14" s="87">
        <f>Versie!C33</f>
        <v>0</v>
      </c>
      <c r="F14" s="84"/>
      <c r="G14" s="84"/>
      <c r="H14" s="84"/>
      <c r="I14" s="85">
        <f>C14*D14*E14</f>
        <v>0</v>
      </c>
      <c r="J14" s="85"/>
      <c r="K14" s="85"/>
      <c r="L14" s="85">
        <f>C14*D14*E14</f>
        <v>0</v>
      </c>
      <c r="M14" s="79"/>
      <c r="N14" s="86">
        <f>SUM(L11:L14)</f>
        <v>0</v>
      </c>
      <c r="O14" s="2"/>
      <c r="P14" s="2"/>
    </row>
    <row r="15" spans="1:16" ht="4.95" customHeight="1" x14ac:dyDescent="0.55000000000000004">
      <c r="A15" s="79"/>
      <c r="B15" s="84"/>
      <c r="C15" s="84"/>
      <c r="D15" s="84"/>
      <c r="E15" s="87"/>
      <c r="F15" s="84"/>
      <c r="G15" s="84"/>
      <c r="H15" s="84"/>
      <c r="I15" s="85"/>
      <c r="J15" s="85"/>
      <c r="K15" s="85"/>
      <c r="L15" s="85"/>
      <c r="M15" s="79"/>
      <c r="N15" s="79"/>
      <c r="O15" s="2"/>
      <c r="P15" s="2"/>
    </row>
    <row r="16" spans="1:16" ht="15.6" customHeight="1" x14ac:dyDescent="0.55000000000000004">
      <c r="A16" s="79" t="s">
        <v>153</v>
      </c>
      <c r="B16" s="87" t="str">
        <f>IF(Versie!C17=1,'Extra VW'!C6," ")</f>
        <v xml:space="preserve"> </v>
      </c>
      <c r="C16" s="84">
        <f>Versie!C17</f>
        <v>0</v>
      </c>
      <c r="D16" s="88">
        <f>'Extra VW'!E6</f>
        <v>0</v>
      </c>
      <c r="E16" s="87">
        <f>'Extra VW'!F6</f>
        <v>0</v>
      </c>
      <c r="F16" s="84"/>
      <c r="G16" s="84"/>
      <c r="H16" s="84"/>
      <c r="I16" s="85"/>
      <c r="J16" s="85"/>
      <c r="K16" s="85"/>
      <c r="L16" s="85"/>
      <c r="M16" s="79"/>
      <c r="N16" s="86"/>
      <c r="O16" s="2"/>
      <c r="P16" s="2"/>
    </row>
    <row r="17" spans="1:16" ht="15.6" customHeight="1" x14ac:dyDescent="0.55000000000000004">
      <c r="A17" s="79"/>
      <c r="B17" s="87" t="s">
        <v>197</v>
      </c>
      <c r="C17" s="84">
        <f>IF(E16="H",(N8+N14)*D16,(N8+N14+N21+N22+N24)*D16)</f>
        <v>0</v>
      </c>
      <c r="D17" s="106">
        <f>'Extra VW'!B6</f>
        <v>0</v>
      </c>
      <c r="E17" s="87"/>
      <c r="F17" s="84"/>
      <c r="G17" s="84"/>
      <c r="H17" s="84"/>
      <c r="I17" s="85"/>
      <c r="J17" s="85"/>
      <c r="K17" s="85"/>
      <c r="L17" s="85">
        <f>C17</f>
        <v>0</v>
      </c>
      <c r="M17" s="79"/>
      <c r="N17" s="86">
        <f>-L16-L17</f>
        <v>0</v>
      </c>
      <c r="O17" s="2"/>
      <c r="P17" s="2"/>
    </row>
    <row r="18" spans="1:16" ht="18.600000000000001" x14ac:dyDescent="0.55000000000000004">
      <c r="A18" s="79"/>
      <c r="B18" s="84"/>
      <c r="C18" s="84"/>
      <c r="D18" s="84"/>
      <c r="E18" s="87"/>
      <c r="F18" s="84"/>
      <c r="G18" s="84"/>
      <c r="H18" s="84"/>
      <c r="I18" s="85"/>
      <c r="J18" s="85"/>
      <c r="K18" s="85"/>
      <c r="L18" s="85"/>
      <c r="M18" s="79"/>
      <c r="N18" s="79"/>
      <c r="O18" s="2"/>
      <c r="P18" s="2"/>
    </row>
    <row r="19" spans="1:16" ht="15.6" customHeight="1" x14ac:dyDescent="0.55000000000000004">
      <c r="A19" s="79" t="s">
        <v>115</v>
      </c>
      <c r="B19" s="84" t="s">
        <v>128</v>
      </c>
      <c r="C19" s="84">
        <f>Versie!C16</f>
        <v>0</v>
      </c>
      <c r="D19" s="88">
        <f>Versie!C18</f>
        <v>0.15</v>
      </c>
      <c r="E19" s="87"/>
      <c r="F19" s="84"/>
      <c r="G19" s="84"/>
      <c r="H19" s="84"/>
      <c r="I19" s="85"/>
      <c r="J19" s="85"/>
      <c r="K19" s="85"/>
      <c r="L19" s="85">
        <f>(N8+N14+N16)*C19*D19</f>
        <v>0</v>
      </c>
      <c r="M19" s="79"/>
      <c r="N19" s="86">
        <f>-L19</f>
        <v>0</v>
      </c>
      <c r="O19" s="2"/>
      <c r="P19" s="2"/>
    </row>
    <row r="20" spans="1:16" ht="4.95" customHeight="1" x14ac:dyDescent="0.55000000000000004">
      <c r="A20" s="79"/>
      <c r="B20" s="84"/>
      <c r="C20" s="89"/>
      <c r="D20" s="90"/>
      <c r="E20" s="87"/>
      <c r="F20" s="84"/>
      <c r="G20" s="84"/>
      <c r="H20" s="84"/>
      <c r="I20" s="85"/>
      <c r="J20" s="85"/>
      <c r="K20" s="85"/>
      <c r="L20" s="85"/>
      <c r="M20" s="79"/>
      <c r="N20" s="79"/>
      <c r="O20" s="2"/>
      <c r="P20" s="2"/>
    </row>
    <row r="21" spans="1:16" ht="16.2" customHeight="1" x14ac:dyDescent="0.55000000000000004">
      <c r="A21" s="79" t="s">
        <v>114</v>
      </c>
      <c r="B21" s="84" t="s">
        <v>214</v>
      </c>
      <c r="C21" s="84">
        <f>C7+C8</f>
        <v>7</v>
      </c>
      <c r="D21" s="84">
        <f>Tabellen!O5+Tabellen!Q5</f>
        <v>45</v>
      </c>
      <c r="E21" s="87">
        <f>Simulator!$B$9</f>
        <v>2</v>
      </c>
      <c r="F21" s="84"/>
      <c r="G21" s="84"/>
      <c r="H21" s="84"/>
      <c r="I21" s="85">
        <f t="shared" ref="I21" si="2">C21*D21*E21</f>
        <v>630</v>
      </c>
      <c r="J21" s="85"/>
      <c r="K21" s="85"/>
      <c r="L21" s="85">
        <f>C21*D21*E21</f>
        <v>630</v>
      </c>
      <c r="M21" s="79"/>
      <c r="N21" s="86">
        <f>I21</f>
        <v>630</v>
      </c>
      <c r="O21" s="2"/>
      <c r="P21" s="2"/>
    </row>
    <row r="22" spans="1:16" ht="18.600000000000001" x14ac:dyDescent="0.55000000000000004">
      <c r="A22" s="79"/>
      <c r="B22" s="84"/>
      <c r="C22" s="84"/>
      <c r="D22" s="84"/>
      <c r="E22" s="87"/>
      <c r="F22" s="84"/>
      <c r="G22" s="84"/>
      <c r="H22" s="84"/>
      <c r="I22" s="85"/>
      <c r="J22" s="85"/>
      <c r="K22" s="85"/>
      <c r="L22" s="85"/>
      <c r="M22" s="79"/>
      <c r="N22" s="86"/>
      <c r="O22" s="2"/>
      <c r="P22" s="2"/>
    </row>
    <row r="23" spans="1:16" ht="4.95" customHeight="1" x14ac:dyDescent="0.55000000000000004">
      <c r="A23" s="79"/>
      <c r="B23" s="84"/>
      <c r="C23" s="84"/>
      <c r="D23" s="84"/>
      <c r="E23" s="87"/>
      <c r="F23" s="84"/>
      <c r="G23" s="84"/>
      <c r="H23" s="84"/>
      <c r="I23" s="85">
        <f t="shared" ref="I23" si="3">C23*D23*E23</f>
        <v>0</v>
      </c>
      <c r="J23" s="85"/>
      <c r="K23" s="85"/>
      <c r="L23" s="85"/>
      <c r="M23" s="79"/>
      <c r="N23" s="79"/>
      <c r="O23" s="2"/>
      <c r="P23" s="2"/>
    </row>
    <row r="24" spans="1:16" ht="16.8" x14ac:dyDescent="0.5">
      <c r="A24" s="79" t="s">
        <v>140</v>
      </c>
      <c r="B24" s="84" t="s">
        <v>71</v>
      </c>
      <c r="C24" s="84">
        <v>1</v>
      </c>
      <c r="D24" s="84">
        <f>IF(SUM(C7:C8)&gt;0,VLOOKUP($A$6,Tabellen!$A$5:$K$9,6,FALSE),0)</f>
        <v>90</v>
      </c>
      <c r="E24" s="84">
        <f>IF(C20+C21&gt;0,1,0)*1</f>
        <v>1</v>
      </c>
      <c r="F24" s="85"/>
      <c r="G24" s="85">
        <f t="shared" ref="G24:G25" si="4">C24*D24*E24</f>
        <v>90</v>
      </c>
      <c r="H24" s="85"/>
      <c r="I24" s="85"/>
      <c r="J24" s="84"/>
      <c r="K24" s="79"/>
      <c r="L24" s="86">
        <f>G24</f>
        <v>90</v>
      </c>
      <c r="M24" s="86"/>
      <c r="N24" s="86">
        <f>L24</f>
        <v>90</v>
      </c>
    </row>
    <row r="25" spans="1:16" ht="4.95" customHeight="1" x14ac:dyDescent="0.5">
      <c r="A25" s="79"/>
      <c r="B25" s="84"/>
      <c r="C25" s="84"/>
      <c r="D25" s="84"/>
      <c r="E25" s="84"/>
      <c r="F25" s="84"/>
      <c r="G25" s="85">
        <f t="shared" si="4"/>
        <v>0</v>
      </c>
      <c r="H25" s="85"/>
      <c r="I25" s="85"/>
      <c r="J25" s="85"/>
      <c r="K25" s="79"/>
      <c r="L25" s="79"/>
      <c r="M25" s="79"/>
      <c r="N25" s="79"/>
    </row>
    <row r="26" spans="1:16" ht="24" x14ac:dyDescent="0.7">
      <c r="A26" s="2"/>
      <c r="B26" s="57"/>
      <c r="C26" s="57"/>
      <c r="D26" s="57"/>
      <c r="E26" s="57"/>
      <c r="F26" s="57"/>
      <c r="G26" s="57"/>
      <c r="H26" s="57"/>
      <c r="I26" s="2"/>
      <c r="J26" s="2"/>
      <c r="K26" s="2"/>
      <c r="L26" s="67" t="s">
        <v>113</v>
      </c>
      <c r="N26" s="109">
        <f>SUM(N5:N25)*Versie!C34</f>
        <v>1805</v>
      </c>
    </row>
    <row r="27" spans="1:16" x14ac:dyDescent="0.3">
      <c r="G27" s="56"/>
      <c r="H27" s="56"/>
    </row>
  </sheetData>
  <mergeCells count="3">
    <mergeCell ref="A1:J2"/>
    <mergeCell ref="K1:N1"/>
    <mergeCell ref="K2:N2"/>
  </mergeCells>
  <pageMargins left="0.7" right="0.7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2B21815E-B9CB-418D-A830-DA7BCF15F778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I3 L19 J27</xm:sqref>
        </x14:conditionalFormatting>
        <x14:conditionalFormatting xmlns:xm="http://schemas.microsoft.com/office/excel/2006/main">
          <x14:cfRule type="expression" priority="1" id="{5D1305B8-824F-4636-BA22-45D13745872A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I24</xm:sqref>
        </x14:conditionalFormatting>
        <x14:conditionalFormatting xmlns:xm="http://schemas.microsoft.com/office/excel/2006/main">
          <x14:cfRule type="expression" priority="2" id="{B4838062-4C3B-485C-BCF2-F842B9221315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J25</xm:sqref>
        </x14:conditionalFormatting>
        <x14:conditionalFormatting xmlns:xm="http://schemas.microsoft.com/office/excel/2006/main">
          <x14:cfRule type="expression" priority="3" id="{283B8E17-2BCC-43E9-A13C-2648AD46231B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K9:K11</xm:sqref>
        </x14:conditionalFormatting>
        <x14:conditionalFormatting xmlns:xm="http://schemas.microsoft.com/office/excel/2006/main">
          <x14:cfRule type="expression" priority="5" id="{8FA08E72-898C-4766-9DC2-F501AFE86935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L4:L8</xm:sqref>
        </x14:conditionalFormatting>
        <x14:conditionalFormatting xmlns:xm="http://schemas.microsoft.com/office/excel/2006/main">
          <x14:cfRule type="expression" priority="6" id="{637C6983-2190-4A85-9590-4B1AE6B2EB1C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L11:L14</xm:sqref>
        </x14:conditionalFormatting>
        <x14:conditionalFormatting xmlns:xm="http://schemas.microsoft.com/office/excel/2006/main">
          <x14:cfRule type="expression" priority="8" id="{8C3EB67E-6531-4494-B61F-BD1D0459E8A2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L16:L17</xm:sqref>
        </x14:conditionalFormatting>
        <x14:conditionalFormatting xmlns:xm="http://schemas.microsoft.com/office/excel/2006/main">
          <x14:cfRule type="expression" priority="4" id="{BC602D0C-E685-43DF-839C-0601B0C5CC5F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L21:L23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8EB42-9F8C-4DCF-9A57-8C0247A7732C}">
  <dimension ref="A1:M46"/>
  <sheetViews>
    <sheetView topLeftCell="A8" workbookViewId="0">
      <selection activeCell="C35" sqref="C35"/>
    </sheetView>
  </sheetViews>
  <sheetFormatPr defaultRowHeight="14.4" x14ac:dyDescent="0.3"/>
  <cols>
    <col min="1" max="1" width="15" customWidth="1"/>
    <col min="2" max="2" width="10.109375" customWidth="1"/>
    <col min="3" max="3" width="11.77734375" customWidth="1"/>
    <col min="5" max="5" width="0" hidden="1" customWidth="1"/>
  </cols>
  <sheetData>
    <row r="1" spans="1:13" ht="35.4" thickTop="1" thickBot="1" x14ac:dyDescent="0.35">
      <c r="A1" s="241" t="s">
        <v>108</v>
      </c>
      <c r="B1" s="242"/>
      <c r="C1" s="242"/>
      <c r="D1" s="242"/>
      <c r="E1" s="242"/>
      <c r="F1" s="242"/>
      <c r="G1" s="242"/>
      <c r="H1" s="242"/>
      <c r="I1" s="243"/>
      <c r="J1" s="335" t="str">
        <f>Versie!C5</f>
        <v>Zomer 2026</v>
      </c>
      <c r="K1" s="336"/>
      <c r="L1" s="336"/>
      <c r="M1" s="337"/>
    </row>
    <row r="2" spans="1:13" ht="60" customHeight="1" thickTop="1" thickBot="1" x14ac:dyDescent="0.35">
      <c r="A2" s="244"/>
      <c r="B2" s="245"/>
      <c r="C2" s="245"/>
      <c r="D2" s="245"/>
      <c r="E2" s="245"/>
      <c r="F2" s="245"/>
      <c r="G2" s="245"/>
      <c r="H2" s="245"/>
      <c r="I2" s="246"/>
      <c r="J2" s="338" t="str">
        <f>CONCATENATE("Valid until ",TEXT(Versie!C9,"d/mm/jj"))</f>
        <v>Valid until 1/08/26</v>
      </c>
      <c r="K2" s="339"/>
      <c r="L2" s="339"/>
      <c r="M2" s="340"/>
    </row>
    <row r="3" spans="1:13" ht="15" thickTop="1" x14ac:dyDescent="0.3"/>
    <row r="4" spans="1:13" x14ac:dyDescent="0.3">
      <c r="A4" s="53" t="s">
        <v>123</v>
      </c>
      <c r="B4" s="53"/>
      <c r="C4" s="53" t="s">
        <v>120</v>
      </c>
      <c r="E4" t="str">
        <f>VLOOKUP(C4,[2]Documenten!$A$4:$F$1000,1+$E$7,TRUE)</f>
        <v>Prijsindicator</v>
      </c>
    </row>
    <row r="5" spans="1:13" x14ac:dyDescent="0.3">
      <c r="A5" s="60" t="s">
        <v>124</v>
      </c>
      <c r="B5" s="53"/>
      <c r="C5" s="53" t="s">
        <v>228</v>
      </c>
      <c r="F5" t="e">
        <f>VLOOKUP("VELD_TARIEVEN",#REF!,2,FALSE)</f>
        <v>#REF!</v>
      </c>
    </row>
    <row r="6" spans="1:13" x14ac:dyDescent="0.3">
      <c r="A6" s="60"/>
      <c r="B6" s="53"/>
      <c r="C6" s="53"/>
      <c r="D6" t="s">
        <v>121</v>
      </c>
      <c r="E6" t="s">
        <v>122</v>
      </c>
    </row>
    <row r="7" spans="1:13" x14ac:dyDescent="0.3">
      <c r="A7" s="53" t="s">
        <v>121</v>
      </c>
      <c r="B7" s="53"/>
      <c r="C7" s="70" t="str">
        <f>Tarieflijst!F2</f>
        <v>NED</v>
      </c>
      <c r="D7" t="str">
        <f>VLOOKUP($C$7,Taal_labels!$A$2:$C$6,2,FALSE)</f>
        <v>Nederlands</v>
      </c>
      <c r="E7">
        <f>VLOOKUP($C$7,Taal_labels!$A$2:$C$6,3,FALSE)</f>
        <v>1</v>
      </c>
    </row>
    <row r="8" spans="1:13" x14ac:dyDescent="0.3">
      <c r="A8" s="53" t="s">
        <v>195</v>
      </c>
      <c r="B8" s="53"/>
      <c r="C8" s="62">
        <v>46235</v>
      </c>
    </row>
    <row r="9" spans="1:13" x14ac:dyDescent="0.3">
      <c r="A9" s="60" t="s">
        <v>196</v>
      </c>
      <c r="B9" s="53"/>
      <c r="C9" s="62">
        <v>46235</v>
      </c>
    </row>
    <row r="10" spans="1:13" x14ac:dyDescent="0.3">
      <c r="A10" s="60" t="s">
        <v>89</v>
      </c>
      <c r="B10" s="53"/>
      <c r="C10" s="61" t="s">
        <v>102</v>
      </c>
      <c r="D10" t="s">
        <v>289</v>
      </c>
    </row>
    <row r="11" spans="1:13" x14ac:dyDescent="0.3">
      <c r="A11" s="60"/>
      <c r="B11" s="53"/>
      <c r="C11" s="61"/>
    </row>
    <row r="12" spans="1:13" x14ac:dyDescent="0.3">
      <c r="A12" s="53" t="s">
        <v>123</v>
      </c>
      <c r="B12" s="53"/>
      <c r="C12" s="53"/>
    </row>
    <row r="13" spans="1:13" x14ac:dyDescent="0.3">
      <c r="A13" s="53" t="s">
        <v>124</v>
      </c>
      <c r="B13" s="53"/>
      <c r="C13" s="53"/>
    </row>
    <row r="14" spans="1:13" x14ac:dyDescent="0.3">
      <c r="A14" s="53" t="s">
        <v>182</v>
      </c>
      <c r="B14" s="53"/>
      <c r="C14" t="s">
        <v>292</v>
      </c>
      <c r="G14" t="s">
        <v>185</v>
      </c>
    </row>
    <row r="15" spans="1:13" x14ac:dyDescent="0.3">
      <c r="A15" s="54" t="s">
        <v>171</v>
      </c>
      <c r="C15">
        <f>IF(Simulator!I2="G",1,0)</f>
        <v>1</v>
      </c>
      <c r="E15" t="s">
        <v>99</v>
      </c>
      <c r="G15" t="s">
        <v>183</v>
      </c>
      <c r="H15" t="s">
        <v>186</v>
      </c>
    </row>
    <row r="16" spans="1:13" x14ac:dyDescent="0.3">
      <c r="A16" s="54" t="s">
        <v>147</v>
      </c>
      <c r="C16">
        <f>IF(Simulator!J2="O",1,0)</f>
        <v>0</v>
      </c>
      <c r="G16" t="s">
        <v>184</v>
      </c>
      <c r="H16" t="s">
        <v>187</v>
      </c>
    </row>
    <row r="17" spans="1:8" x14ac:dyDescent="0.3">
      <c r="A17" s="54" t="s">
        <v>154</v>
      </c>
      <c r="C17">
        <f>IF(Simulator!K2="L",1,0)</f>
        <v>0</v>
      </c>
      <c r="E17" t="s">
        <v>116</v>
      </c>
      <c r="G17" t="s">
        <v>200</v>
      </c>
      <c r="H17" t="s">
        <v>201</v>
      </c>
    </row>
    <row r="18" spans="1:8" x14ac:dyDescent="0.3">
      <c r="A18" s="54" t="s">
        <v>128</v>
      </c>
      <c r="C18" s="25">
        <v>0.15</v>
      </c>
      <c r="E18" t="s">
        <v>116</v>
      </c>
      <c r="G18" t="s">
        <v>203</v>
      </c>
      <c r="H18" t="s">
        <v>204</v>
      </c>
    </row>
    <row r="19" spans="1:8" x14ac:dyDescent="0.3">
      <c r="A19" t="s">
        <v>130</v>
      </c>
      <c r="C19">
        <f>SUM(Kalender!B14:NB14)</f>
        <v>0</v>
      </c>
      <c r="E19" t="s">
        <v>117</v>
      </c>
      <c r="G19" t="s">
        <v>205</v>
      </c>
      <c r="H19" t="s">
        <v>206</v>
      </c>
    </row>
    <row r="20" spans="1:8" x14ac:dyDescent="0.3">
      <c r="A20" t="s">
        <v>131</v>
      </c>
      <c r="C20">
        <f>SUM(Kalender!B15:NB15)</f>
        <v>0</v>
      </c>
      <c r="G20" t="s">
        <v>210</v>
      </c>
      <c r="H20" t="s">
        <v>211</v>
      </c>
    </row>
    <row r="21" spans="1:8" x14ac:dyDescent="0.3">
      <c r="A21" t="s">
        <v>129</v>
      </c>
      <c r="C21">
        <f>SUM(Kalender!B16:NB16)</f>
        <v>0</v>
      </c>
      <c r="G21" t="s">
        <v>212</v>
      </c>
      <c r="H21" t="s">
        <v>213</v>
      </c>
    </row>
    <row r="22" spans="1:8" x14ac:dyDescent="0.3">
      <c r="A22" t="s">
        <v>69</v>
      </c>
      <c r="C22">
        <f>SUM(Kalender!B17:NB17)</f>
        <v>7</v>
      </c>
      <c r="E22" t="s">
        <v>119</v>
      </c>
      <c r="G22" t="s">
        <v>215</v>
      </c>
      <c r="H22" t="s">
        <v>216</v>
      </c>
    </row>
    <row r="23" spans="1:8" x14ac:dyDescent="0.3">
      <c r="A23" t="s">
        <v>88</v>
      </c>
      <c r="C23">
        <f>SUM(Kalender!B18:NB18)</f>
        <v>0</v>
      </c>
      <c r="E23" t="s">
        <v>100</v>
      </c>
      <c r="G23" t="s">
        <v>217</v>
      </c>
      <c r="H23" t="s">
        <v>218</v>
      </c>
    </row>
    <row r="24" spans="1:8" x14ac:dyDescent="0.3">
      <c r="A24" t="s">
        <v>70</v>
      </c>
      <c r="C24">
        <f>SUM(C21:C22)</f>
        <v>7</v>
      </c>
      <c r="E24" t="s">
        <v>101</v>
      </c>
      <c r="G24" t="s">
        <v>220</v>
      </c>
      <c r="H24" t="s">
        <v>221</v>
      </c>
    </row>
    <row r="25" spans="1:8" x14ac:dyDescent="0.3">
      <c r="A25" t="s">
        <v>75</v>
      </c>
      <c r="C25">
        <f>VLOOKUP(Simulator!B6,Tabellen!A5:K9,11,FALSE)</f>
        <v>2</v>
      </c>
      <c r="E25" t="s">
        <v>102</v>
      </c>
      <c r="G25" t="s">
        <v>222</v>
      </c>
      <c r="H25" t="s">
        <v>223</v>
      </c>
    </row>
    <row r="26" spans="1:8" x14ac:dyDescent="0.3">
      <c r="A26" t="s">
        <v>80</v>
      </c>
      <c r="C26">
        <f>WEEKDAY(Simulator!B7,2)</f>
        <v>6</v>
      </c>
      <c r="G26" t="s">
        <v>225</v>
      </c>
      <c r="H26" t="s">
        <v>226</v>
      </c>
    </row>
    <row r="27" spans="1:8" x14ac:dyDescent="0.3">
      <c r="A27" t="s">
        <v>81</v>
      </c>
      <c r="C27">
        <f>WEEKDAY(Simulator!B8,2)</f>
        <v>6</v>
      </c>
      <c r="G27" t="s">
        <v>235</v>
      </c>
      <c r="H27" t="s">
        <v>236</v>
      </c>
    </row>
    <row r="28" spans="1:8" x14ac:dyDescent="0.3">
      <c r="A28" t="s">
        <v>82</v>
      </c>
      <c r="C28">
        <f>YEAR(Simulator!B7)</f>
        <v>2026</v>
      </c>
      <c r="G28" t="s">
        <v>237</v>
      </c>
      <c r="H28" t="s">
        <v>238</v>
      </c>
    </row>
    <row r="29" spans="1:8" x14ac:dyDescent="0.3">
      <c r="A29" t="s">
        <v>82</v>
      </c>
      <c r="C29">
        <f>YEAR(Simulator!B8)</f>
        <v>2026</v>
      </c>
      <c r="G29" t="s">
        <v>267</v>
      </c>
      <c r="H29" t="s">
        <v>268</v>
      </c>
    </row>
    <row r="30" spans="1:8" x14ac:dyDescent="0.3">
      <c r="A30" t="s">
        <v>163</v>
      </c>
      <c r="C30" s="51">
        <f>IF(Simulator!B9=2,1,0)</f>
        <v>1</v>
      </c>
      <c r="G30" t="s">
        <v>269</v>
      </c>
      <c r="H30" t="s">
        <v>270</v>
      </c>
    </row>
    <row r="31" spans="1:8" x14ac:dyDescent="0.3">
      <c r="A31" t="s">
        <v>164</v>
      </c>
      <c r="C31">
        <f>IF(VLOOKUP(Simulator!B6,Tabellen!A5:G9,7,FALSE)&gt;0,1,0)</f>
        <v>0</v>
      </c>
      <c r="G31" t="s">
        <v>276</v>
      </c>
      <c r="H31" t="s">
        <v>277</v>
      </c>
    </row>
    <row r="32" spans="1:8" x14ac:dyDescent="0.3">
      <c r="A32" t="s">
        <v>177</v>
      </c>
      <c r="C32">
        <f>C30*C31</f>
        <v>0</v>
      </c>
      <c r="G32" t="s">
        <v>284</v>
      </c>
      <c r="H32" t="s">
        <v>285</v>
      </c>
    </row>
    <row r="33" spans="1:13" x14ac:dyDescent="0.3">
      <c r="A33" t="s">
        <v>173</v>
      </c>
      <c r="C33">
        <f>VLOOKUP(Simulator!B10,Tabellen!A13:B15,2,FALSE)</f>
        <v>0</v>
      </c>
      <c r="G33" t="s">
        <v>292</v>
      </c>
      <c r="H33" t="s">
        <v>293</v>
      </c>
    </row>
    <row r="34" spans="1:13" x14ac:dyDescent="0.3">
      <c r="A34" t="s">
        <v>176</v>
      </c>
      <c r="C34">
        <f>IF(C35&gt;C25,0,1)*IF(C36=1,0,1)</f>
        <v>1</v>
      </c>
    </row>
    <row r="35" spans="1:13" x14ac:dyDescent="0.3">
      <c r="A35" t="s">
        <v>175</v>
      </c>
      <c r="C35" s="51">
        <f>Simulator!B9</f>
        <v>2</v>
      </c>
    </row>
    <row r="36" spans="1:13" x14ac:dyDescent="0.3">
      <c r="A36" t="s">
        <v>178</v>
      </c>
      <c r="C36">
        <f>IF(C33=1,IF(C32=0,1,0),0)</f>
        <v>0</v>
      </c>
      <c r="K36" s="54"/>
      <c r="L36" s="54"/>
    </row>
    <row r="37" spans="1:13" x14ac:dyDescent="0.3">
      <c r="D37" s="54"/>
      <c r="G37" s="54"/>
      <c r="H37" s="54"/>
      <c r="I37" s="54"/>
      <c r="J37" s="54"/>
      <c r="K37" s="54"/>
      <c r="L37" s="54"/>
      <c r="M37" s="54"/>
    </row>
    <row r="38" spans="1:13" x14ac:dyDescent="0.3">
      <c r="A38" s="54"/>
      <c r="B38" s="54"/>
      <c r="C38" s="54"/>
      <c r="D38" s="54"/>
      <c r="G38" s="54"/>
      <c r="H38" s="54"/>
      <c r="I38" s="54"/>
      <c r="J38" s="54"/>
      <c r="K38" s="54"/>
      <c r="L38" s="54"/>
      <c r="M38" s="54"/>
    </row>
    <row r="39" spans="1:13" x14ac:dyDescent="0.3">
      <c r="A39" s="54"/>
      <c r="B39" s="54"/>
      <c r="C39" s="54"/>
      <c r="D39" s="54"/>
      <c r="F39" s="54"/>
      <c r="G39" s="54"/>
      <c r="H39" s="54"/>
      <c r="I39" s="54"/>
      <c r="J39" s="54"/>
      <c r="K39" s="54"/>
      <c r="L39" s="54"/>
      <c r="M39" s="54"/>
    </row>
    <row r="40" spans="1:13" x14ac:dyDescent="0.3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3" x14ac:dyDescent="0.3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</row>
    <row r="42" spans="1:13" x14ac:dyDescent="0.3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</row>
    <row r="43" spans="1:13" x14ac:dyDescent="0.3">
      <c r="A43" s="54"/>
      <c r="B43" s="54"/>
      <c r="C43" s="54"/>
      <c r="D43" s="54"/>
      <c r="E43" s="54"/>
      <c r="F43" s="54"/>
      <c r="G43" s="54"/>
      <c r="H43" s="54"/>
      <c r="I43" s="54"/>
      <c r="J43" s="54"/>
      <c r="M43" s="54"/>
    </row>
    <row r="44" spans="1:13" x14ac:dyDescent="0.3">
      <c r="A44" s="54"/>
      <c r="B44" s="54"/>
      <c r="C44" s="54"/>
      <c r="E44" s="54"/>
      <c r="F44" s="54"/>
    </row>
    <row r="45" spans="1:13" x14ac:dyDescent="0.3">
      <c r="E45" s="54"/>
      <c r="F45" s="54"/>
    </row>
    <row r="46" spans="1:13" x14ac:dyDescent="0.3">
      <c r="E46" s="54"/>
    </row>
  </sheetData>
  <mergeCells count="3">
    <mergeCell ref="A1:I2"/>
    <mergeCell ref="J1:M1"/>
    <mergeCell ref="J2:M2"/>
  </mergeCells>
  <phoneticPr fontId="50" type="noConversion"/>
  <dataValidations count="1">
    <dataValidation type="list" allowBlank="1" showInputMessage="1" showErrorMessage="1" sqref="C10:C13" xr:uid="{AC5EAC3A-3AB0-4BCD-BC05-3EC7FB7D7363}">
      <formula1>$E$18:$E$25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57BB23-CC3E-4E36-8FBE-AAF03C6F774C}">
          <x14:formula1>
            <xm:f>Taal_labels!$A$2:$A$6</xm:f>
          </x14:formula1>
          <xm:sqref>C7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E0DA4-1FA7-443E-BD96-5923C7B79F65}">
  <dimension ref="A1:NB34"/>
  <sheetViews>
    <sheetView workbookViewId="0">
      <pane xSplit="1" ySplit="3" topLeftCell="IX4" activePane="bottomRight" state="frozen"/>
      <selection pane="topRight" activeCell="B1" sqref="B1"/>
      <selection pane="bottomLeft" activeCell="A2" sqref="A2"/>
      <selection pane="bottomRight" activeCell="LR7" sqref="LR7"/>
    </sheetView>
  </sheetViews>
  <sheetFormatPr defaultRowHeight="14.4" x14ac:dyDescent="0.3"/>
  <cols>
    <col min="1" max="1" width="25.77734375" customWidth="1"/>
    <col min="2" max="366" width="2.77734375" customWidth="1"/>
  </cols>
  <sheetData>
    <row r="1" spans="1:366" ht="31.95" customHeight="1" thickTop="1" thickBot="1" x14ac:dyDescent="0.35">
      <c r="A1" s="316" t="s">
        <v>110</v>
      </c>
      <c r="B1" s="241"/>
      <c r="C1" s="242"/>
      <c r="D1" s="242"/>
      <c r="E1" s="242"/>
      <c r="F1" s="242"/>
      <c r="G1" s="242"/>
      <c r="H1" s="242"/>
      <c r="I1" s="243"/>
      <c r="J1" s="335" t="str">
        <f>Versie!C5</f>
        <v>Zomer 2026</v>
      </c>
      <c r="K1" s="336"/>
      <c r="L1" s="336"/>
      <c r="M1" s="337"/>
    </row>
    <row r="2" spans="1:366" ht="60" customHeight="1" thickTop="1" thickBot="1" x14ac:dyDescent="0.35">
      <c r="A2" s="318"/>
      <c r="B2" s="244"/>
      <c r="C2" s="245"/>
      <c r="D2" s="245"/>
      <c r="E2" s="245"/>
      <c r="F2" s="245"/>
      <c r="G2" s="245"/>
      <c r="H2" s="245"/>
      <c r="I2" s="246"/>
      <c r="J2" s="335" t="str">
        <f>CONCATENATE("Geldig t.e.m. ",TEXT(Versie!C9,"d/mm/jj"))</f>
        <v>Geldig t.e.m. 1/08/26</v>
      </c>
      <c r="K2" s="336"/>
      <c r="L2" s="336"/>
      <c r="M2" s="337"/>
    </row>
    <row r="3" spans="1:366" s="52" customFormat="1" ht="48" thickTop="1" x14ac:dyDescent="0.3">
      <c r="B3" s="76">
        <v>46023</v>
      </c>
      <c r="C3" s="76">
        <f>B3+1</f>
        <v>46024</v>
      </c>
      <c r="D3" s="76">
        <f t="shared" ref="D3:BO3" si="0">C3+1</f>
        <v>46025</v>
      </c>
      <c r="E3" s="76">
        <f t="shared" si="0"/>
        <v>46026</v>
      </c>
      <c r="F3" s="76">
        <f t="shared" si="0"/>
        <v>46027</v>
      </c>
      <c r="G3" s="76">
        <f t="shared" si="0"/>
        <v>46028</v>
      </c>
      <c r="H3" s="76">
        <f t="shared" si="0"/>
        <v>46029</v>
      </c>
      <c r="I3" s="76">
        <f t="shared" si="0"/>
        <v>46030</v>
      </c>
      <c r="J3" s="76">
        <f t="shared" si="0"/>
        <v>46031</v>
      </c>
      <c r="K3" s="76">
        <f t="shared" si="0"/>
        <v>46032</v>
      </c>
      <c r="L3" s="76">
        <f t="shared" si="0"/>
        <v>46033</v>
      </c>
      <c r="M3" s="76">
        <f t="shared" si="0"/>
        <v>46034</v>
      </c>
      <c r="N3" s="76">
        <f t="shared" si="0"/>
        <v>46035</v>
      </c>
      <c r="O3" s="76">
        <f t="shared" si="0"/>
        <v>46036</v>
      </c>
      <c r="P3" s="76">
        <f t="shared" si="0"/>
        <v>46037</v>
      </c>
      <c r="Q3" s="76">
        <f t="shared" si="0"/>
        <v>46038</v>
      </c>
      <c r="R3" s="76">
        <f t="shared" si="0"/>
        <v>46039</v>
      </c>
      <c r="S3" s="76">
        <f t="shared" si="0"/>
        <v>46040</v>
      </c>
      <c r="T3" s="76">
        <f t="shared" si="0"/>
        <v>46041</v>
      </c>
      <c r="U3" s="76">
        <f t="shared" si="0"/>
        <v>46042</v>
      </c>
      <c r="V3" s="76">
        <f t="shared" si="0"/>
        <v>46043</v>
      </c>
      <c r="W3" s="76">
        <f t="shared" si="0"/>
        <v>46044</v>
      </c>
      <c r="X3" s="76">
        <f t="shared" si="0"/>
        <v>46045</v>
      </c>
      <c r="Y3" s="76">
        <f t="shared" si="0"/>
        <v>46046</v>
      </c>
      <c r="Z3" s="76">
        <f t="shared" si="0"/>
        <v>46047</v>
      </c>
      <c r="AA3" s="76">
        <f t="shared" si="0"/>
        <v>46048</v>
      </c>
      <c r="AB3" s="76">
        <f t="shared" si="0"/>
        <v>46049</v>
      </c>
      <c r="AC3" s="76">
        <f t="shared" si="0"/>
        <v>46050</v>
      </c>
      <c r="AD3" s="76">
        <f t="shared" si="0"/>
        <v>46051</v>
      </c>
      <c r="AE3" s="76">
        <f t="shared" si="0"/>
        <v>46052</v>
      </c>
      <c r="AF3" s="76">
        <f t="shared" si="0"/>
        <v>46053</v>
      </c>
      <c r="AG3" s="76">
        <f t="shared" si="0"/>
        <v>46054</v>
      </c>
      <c r="AH3" s="76">
        <f t="shared" si="0"/>
        <v>46055</v>
      </c>
      <c r="AI3" s="76">
        <f t="shared" si="0"/>
        <v>46056</v>
      </c>
      <c r="AJ3" s="76">
        <f t="shared" si="0"/>
        <v>46057</v>
      </c>
      <c r="AK3" s="76">
        <f t="shared" si="0"/>
        <v>46058</v>
      </c>
      <c r="AL3" s="76">
        <f t="shared" si="0"/>
        <v>46059</v>
      </c>
      <c r="AM3" s="76">
        <f t="shared" si="0"/>
        <v>46060</v>
      </c>
      <c r="AN3" s="76">
        <f t="shared" si="0"/>
        <v>46061</v>
      </c>
      <c r="AO3" s="76">
        <f t="shared" si="0"/>
        <v>46062</v>
      </c>
      <c r="AP3" s="76">
        <f t="shared" si="0"/>
        <v>46063</v>
      </c>
      <c r="AQ3" s="76">
        <f t="shared" si="0"/>
        <v>46064</v>
      </c>
      <c r="AR3" s="76">
        <f t="shared" si="0"/>
        <v>46065</v>
      </c>
      <c r="AS3" s="76">
        <f t="shared" si="0"/>
        <v>46066</v>
      </c>
      <c r="AT3" s="76">
        <f t="shared" si="0"/>
        <v>46067</v>
      </c>
      <c r="AU3" s="76">
        <f t="shared" si="0"/>
        <v>46068</v>
      </c>
      <c r="AV3" s="76">
        <f t="shared" si="0"/>
        <v>46069</v>
      </c>
      <c r="AW3" s="76">
        <f t="shared" si="0"/>
        <v>46070</v>
      </c>
      <c r="AX3" s="76">
        <f t="shared" si="0"/>
        <v>46071</v>
      </c>
      <c r="AY3" s="76">
        <f t="shared" si="0"/>
        <v>46072</v>
      </c>
      <c r="AZ3" s="76">
        <f t="shared" si="0"/>
        <v>46073</v>
      </c>
      <c r="BA3" s="76">
        <f t="shared" si="0"/>
        <v>46074</v>
      </c>
      <c r="BB3" s="76">
        <f t="shared" si="0"/>
        <v>46075</v>
      </c>
      <c r="BC3" s="76">
        <f t="shared" si="0"/>
        <v>46076</v>
      </c>
      <c r="BD3" s="76">
        <f t="shared" si="0"/>
        <v>46077</v>
      </c>
      <c r="BE3" s="76">
        <f t="shared" si="0"/>
        <v>46078</v>
      </c>
      <c r="BF3" s="76">
        <f t="shared" si="0"/>
        <v>46079</v>
      </c>
      <c r="BG3" s="76">
        <f t="shared" si="0"/>
        <v>46080</v>
      </c>
      <c r="BH3" s="76">
        <f t="shared" si="0"/>
        <v>46081</v>
      </c>
      <c r="BI3" s="76">
        <f t="shared" si="0"/>
        <v>46082</v>
      </c>
      <c r="BJ3" s="76">
        <f t="shared" si="0"/>
        <v>46083</v>
      </c>
      <c r="BK3" s="76">
        <f t="shared" si="0"/>
        <v>46084</v>
      </c>
      <c r="BL3" s="76">
        <f t="shared" si="0"/>
        <v>46085</v>
      </c>
      <c r="BM3" s="76">
        <f t="shared" si="0"/>
        <v>46086</v>
      </c>
      <c r="BN3" s="76">
        <f t="shared" si="0"/>
        <v>46087</v>
      </c>
      <c r="BO3" s="76">
        <f t="shared" si="0"/>
        <v>46088</v>
      </c>
      <c r="BP3" s="76">
        <f t="shared" ref="BP3:EA3" si="1">BO3+1</f>
        <v>46089</v>
      </c>
      <c r="BQ3" s="76">
        <f t="shared" si="1"/>
        <v>46090</v>
      </c>
      <c r="BR3" s="76">
        <f t="shared" si="1"/>
        <v>46091</v>
      </c>
      <c r="BS3" s="76">
        <f t="shared" si="1"/>
        <v>46092</v>
      </c>
      <c r="BT3" s="76">
        <f t="shared" si="1"/>
        <v>46093</v>
      </c>
      <c r="BU3" s="76">
        <f t="shared" si="1"/>
        <v>46094</v>
      </c>
      <c r="BV3" s="76">
        <f t="shared" si="1"/>
        <v>46095</v>
      </c>
      <c r="BW3" s="76">
        <f t="shared" si="1"/>
        <v>46096</v>
      </c>
      <c r="BX3" s="76">
        <f t="shared" si="1"/>
        <v>46097</v>
      </c>
      <c r="BY3" s="76">
        <f t="shared" si="1"/>
        <v>46098</v>
      </c>
      <c r="BZ3" s="76">
        <f t="shared" si="1"/>
        <v>46099</v>
      </c>
      <c r="CA3" s="76">
        <f t="shared" si="1"/>
        <v>46100</v>
      </c>
      <c r="CB3" s="76">
        <f t="shared" si="1"/>
        <v>46101</v>
      </c>
      <c r="CC3" s="76">
        <f t="shared" si="1"/>
        <v>46102</v>
      </c>
      <c r="CD3" s="76">
        <f t="shared" si="1"/>
        <v>46103</v>
      </c>
      <c r="CE3" s="76">
        <f t="shared" si="1"/>
        <v>46104</v>
      </c>
      <c r="CF3" s="76">
        <f t="shared" si="1"/>
        <v>46105</v>
      </c>
      <c r="CG3" s="76">
        <f t="shared" si="1"/>
        <v>46106</v>
      </c>
      <c r="CH3" s="76">
        <f t="shared" si="1"/>
        <v>46107</v>
      </c>
      <c r="CI3" s="76">
        <f t="shared" si="1"/>
        <v>46108</v>
      </c>
      <c r="CJ3" s="76">
        <f t="shared" si="1"/>
        <v>46109</v>
      </c>
      <c r="CK3" s="76">
        <f t="shared" si="1"/>
        <v>46110</v>
      </c>
      <c r="CL3" s="76">
        <f t="shared" si="1"/>
        <v>46111</v>
      </c>
      <c r="CM3" s="76">
        <f t="shared" si="1"/>
        <v>46112</v>
      </c>
      <c r="CN3" s="76">
        <f t="shared" si="1"/>
        <v>46113</v>
      </c>
      <c r="CO3" s="76">
        <f t="shared" si="1"/>
        <v>46114</v>
      </c>
      <c r="CP3" s="76">
        <f t="shared" si="1"/>
        <v>46115</v>
      </c>
      <c r="CQ3" s="76">
        <f t="shared" si="1"/>
        <v>46116</v>
      </c>
      <c r="CR3" s="76">
        <f t="shared" si="1"/>
        <v>46117</v>
      </c>
      <c r="CS3" s="76">
        <f t="shared" si="1"/>
        <v>46118</v>
      </c>
      <c r="CT3" s="76">
        <f t="shared" si="1"/>
        <v>46119</v>
      </c>
      <c r="CU3" s="76">
        <f t="shared" si="1"/>
        <v>46120</v>
      </c>
      <c r="CV3" s="76">
        <f t="shared" si="1"/>
        <v>46121</v>
      </c>
      <c r="CW3" s="76">
        <f t="shared" si="1"/>
        <v>46122</v>
      </c>
      <c r="CX3" s="76">
        <f t="shared" si="1"/>
        <v>46123</v>
      </c>
      <c r="CY3" s="76">
        <f t="shared" si="1"/>
        <v>46124</v>
      </c>
      <c r="CZ3" s="76">
        <f t="shared" si="1"/>
        <v>46125</v>
      </c>
      <c r="DA3" s="76">
        <f t="shared" si="1"/>
        <v>46126</v>
      </c>
      <c r="DB3" s="76">
        <f t="shared" si="1"/>
        <v>46127</v>
      </c>
      <c r="DC3" s="76">
        <f t="shared" si="1"/>
        <v>46128</v>
      </c>
      <c r="DD3" s="76">
        <f t="shared" si="1"/>
        <v>46129</v>
      </c>
      <c r="DE3" s="76">
        <f t="shared" si="1"/>
        <v>46130</v>
      </c>
      <c r="DF3" s="76">
        <f t="shared" si="1"/>
        <v>46131</v>
      </c>
      <c r="DG3" s="76">
        <f t="shared" si="1"/>
        <v>46132</v>
      </c>
      <c r="DH3" s="76">
        <f t="shared" si="1"/>
        <v>46133</v>
      </c>
      <c r="DI3" s="76">
        <f t="shared" si="1"/>
        <v>46134</v>
      </c>
      <c r="DJ3" s="76">
        <f t="shared" si="1"/>
        <v>46135</v>
      </c>
      <c r="DK3" s="76">
        <f t="shared" si="1"/>
        <v>46136</v>
      </c>
      <c r="DL3" s="76">
        <f t="shared" si="1"/>
        <v>46137</v>
      </c>
      <c r="DM3" s="76">
        <f t="shared" si="1"/>
        <v>46138</v>
      </c>
      <c r="DN3" s="76">
        <f t="shared" si="1"/>
        <v>46139</v>
      </c>
      <c r="DO3" s="76">
        <f t="shared" si="1"/>
        <v>46140</v>
      </c>
      <c r="DP3" s="76">
        <f t="shared" si="1"/>
        <v>46141</v>
      </c>
      <c r="DQ3" s="76">
        <f t="shared" si="1"/>
        <v>46142</v>
      </c>
      <c r="DR3" s="76">
        <f t="shared" si="1"/>
        <v>46143</v>
      </c>
      <c r="DS3" s="76">
        <f t="shared" si="1"/>
        <v>46144</v>
      </c>
      <c r="DT3" s="76">
        <f t="shared" si="1"/>
        <v>46145</v>
      </c>
      <c r="DU3" s="76">
        <f t="shared" si="1"/>
        <v>46146</v>
      </c>
      <c r="DV3" s="76">
        <f t="shared" si="1"/>
        <v>46147</v>
      </c>
      <c r="DW3" s="76">
        <f t="shared" si="1"/>
        <v>46148</v>
      </c>
      <c r="DX3" s="76">
        <f t="shared" si="1"/>
        <v>46149</v>
      </c>
      <c r="DY3" s="76">
        <f t="shared" si="1"/>
        <v>46150</v>
      </c>
      <c r="DZ3" s="76">
        <f t="shared" si="1"/>
        <v>46151</v>
      </c>
      <c r="EA3" s="76">
        <f t="shared" si="1"/>
        <v>46152</v>
      </c>
      <c r="EB3" s="76">
        <f t="shared" ref="EB3:GM3" si="2">EA3+1</f>
        <v>46153</v>
      </c>
      <c r="EC3" s="76">
        <f t="shared" si="2"/>
        <v>46154</v>
      </c>
      <c r="ED3" s="76">
        <f t="shared" si="2"/>
        <v>46155</v>
      </c>
      <c r="EE3" s="76">
        <f t="shared" si="2"/>
        <v>46156</v>
      </c>
      <c r="EF3" s="76">
        <f t="shared" si="2"/>
        <v>46157</v>
      </c>
      <c r="EG3" s="76">
        <f t="shared" si="2"/>
        <v>46158</v>
      </c>
      <c r="EH3" s="76">
        <f t="shared" si="2"/>
        <v>46159</v>
      </c>
      <c r="EI3" s="76">
        <f t="shared" si="2"/>
        <v>46160</v>
      </c>
      <c r="EJ3" s="76">
        <f t="shared" si="2"/>
        <v>46161</v>
      </c>
      <c r="EK3" s="76">
        <f t="shared" si="2"/>
        <v>46162</v>
      </c>
      <c r="EL3" s="76">
        <f t="shared" si="2"/>
        <v>46163</v>
      </c>
      <c r="EM3" s="76">
        <f t="shared" si="2"/>
        <v>46164</v>
      </c>
      <c r="EN3" s="76">
        <f t="shared" si="2"/>
        <v>46165</v>
      </c>
      <c r="EO3" s="76">
        <f t="shared" si="2"/>
        <v>46166</v>
      </c>
      <c r="EP3" s="76">
        <f t="shared" si="2"/>
        <v>46167</v>
      </c>
      <c r="EQ3" s="76">
        <f t="shared" si="2"/>
        <v>46168</v>
      </c>
      <c r="ER3" s="76">
        <f t="shared" si="2"/>
        <v>46169</v>
      </c>
      <c r="ES3" s="76">
        <f t="shared" si="2"/>
        <v>46170</v>
      </c>
      <c r="ET3" s="76">
        <f t="shared" si="2"/>
        <v>46171</v>
      </c>
      <c r="EU3" s="76">
        <f t="shared" si="2"/>
        <v>46172</v>
      </c>
      <c r="EV3" s="76">
        <f t="shared" si="2"/>
        <v>46173</v>
      </c>
      <c r="EW3" s="76">
        <f t="shared" si="2"/>
        <v>46174</v>
      </c>
      <c r="EX3" s="76">
        <f t="shared" si="2"/>
        <v>46175</v>
      </c>
      <c r="EY3" s="76">
        <f t="shared" si="2"/>
        <v>46176</v>
      </c>
      <c r="EZ3" s="76">
        <f t="shared" si="2"/>
        <v>46177</v>
      </c>
      <c r="FA3" s="76">
        <f t="shared" si="2"/>
        <v>46178</v>
      </c>
      <c r="FB3" s="76">
        <f t="shared" si="2"/>
        <v>46179</v>
      </c>
      <c r="FC3" s="76">
        <f t="shared" si="2"/>
        <v>46180</v>
      </c>
      <c r="FD3" s="76">
        <f t="shared" si="2"/>
        <v>46181</v>
      </c>
      <c r="FE3" s="76">
        <f t="shared" si="2"/>
        <v>46182</v>
      </c>
      <c r="FF3" s="76">
        <f t="shared" si="2"/>
        <v>46183</v>
      </c>
      <c r="FG3" s="76">
        <f t="shared" si="2"/>
        <v>46184</v>
      </c>
      <c r="FH3" s="76">
        <f t="shared" si="2"/>
        <v>46185</v>
      </c>
      <c r="FI3" s="76">
        <f t="shared" si="2"/>
        <v>46186</v>
      </c>
      <c r="FJ3" s="76">
        <f t="shared" si="2"/>
        <v>46187</v>
      </c>
      <c r="FK3" s="76">
        <f t="shared" si="2"/>
        <v>46188</v>
      </c>
      <c r="FL3" s="76">
        <f t="shared" si="2"/>
        <v>46189</v>
      </c>
      <c r="FM3" s="76">
        <f t="shared" si="2"/>
        <v>46190</v>
      </c>
      <c r="FN3" s="76">
        <f t="shared" si="2"/>
        <v>46191</v>
      </c>
      <c r="FO3" s="76">
        <f t="shared" si="2"/>
        <v>46192</v>
      </c>
      <c r="FP3" s="76">
        <f t="shared" si="2"/>
        <v>46193</v>
      </c>
      <c r="FQ3" s="76">
        <f t="shared" si="2"/>
        <v>46194</v>
      </c>
      <c r="FR3" s="76">
        <f t="shared" si="2"/>
        <v>46195</v>
      </c>
      <c r="FS3" s="76">
        <f t="shared" si="2"/>
        <v>46196</v>
      </c>
      <c r="FT3" s="76">
        <f t="shared" si="2"/>
        <v>46197</v>
      </c>
      <c r="FU3" s="76">
        <f t="shared" si="2"/>
        <v>46198</v>
      </c>
      <c r="FV3" s="76">
        <f t="shared" si="2"/>
        <v>46199</v>
      </c>
      <c r="FW3" s="76">
        <f t="shared" si="2"/>
        <v>46200</v>
      </c>
      <c r="FX3" s="76">
        <f t="shared" si="2"/>
        <v>46201</v>
      </c>
      <c r="FY3" s="76">
        <f t="shared" si="2"/>
        <v>46202</v>
      </c>
      <c r="FZ3" s="76">
        <f t="shared" si="2"/>
        <v>46203</v>
      </c>
      <c r="GA3" s="76">
        <f t="shared" si="2"/>
        <v>46204</v>
      </c>
      <c r="GB3" s="76">
        <f t="shared" si="2"/>
        <v>46205</v>
      </c>
      <c r="GC3" s="76">
        <f t="shared" si="2"/>
        <v>46206</v>
      </c>
      <c r="GD3" s="76">
        <f t="shared" si="2"/>
        <v>46207</v>
      </c>
      <c r="GE3" s="76">
        <f t="shared" si="2"/>
        <v>46208</v>
      </c>
      <c r="GF3" s="76">
        <f t="shared" si="2"/>
        <v>46209</v>
      </c>
      <c r="GG3" s="76">
        <f t="shared" si="2"/>
        <v>46210</v>
      </c>
      <c r="GH3" s="76">
        <f t="shared" si="2"/>
        <v>46211</v>
      </c>
      <c r="GI3" s="76">
        <f t="shared" si="2"/>
        <v>46212</v>
      </c>
      <c r="GJ3" s="76">
        <f t="shared" si="2"/>
        <v>46213</v>
      </c>
      <c r="GK3" s="76">
        <f t="shared" si="2"/>
        <v>46214</v>
      </c>
      <c r="GL3" s="76">
        <f t="shared" si="2"/>
        <v>46215</v>
      </c>
      <c r="GM3" s="76">
        <f t="shared" si="2"/>
        <v>46216</v>
      </c>
      <c r="GN3" s="76">
        <f t="shared" ref="GN3:IY3" si="3">GM3+1</f>
        <v>46217</v>
      </c>
      <c r="GO3" s="76">
        <f t="shared" si="3"/>
        <v>46218</v>
      </c>
      <c r="GP3" s="76">
        <f t="shared" si="3"/>
        <v>46219</v>
      </c>
      <c r="GQ3" s="76">
        <f t="shared" si="3"/>
        <v>46220</v>
      </c>
      <c r="GR3" s="76">
        <f t="shared" si="3"/>
        <v>46221</v>
      </c>
      <c r="GS3" s="76">
        <f t="shared" si="3"/>
        <v>46222</v>
      </c>
      <c r="GT3" s="76">
        <f t="shared" si="3"/>
        <v>46223</v>
      </c>
      <c r="GU3" s="76">
        <f t="shared" si="3"/>
        <v>46224</v>
      </c>
      <c r="GV3" s="76">
        <f t="shared" si="3"/>
        <v>46225</v>
      </c>
      <c r="GW3" s="76">
        <f t="shared" si="3"/>
        <v>46226</v>
      </c>
      <c r="GX3" s="76">
        <f t="shared" si="3"/>
        <v>46227</v>
      </c>
      <c r="GY3" s="76">
        <f t="shared" si="3"/>
        <v>46228</v>
      </c>
      <c r="GZ3" s="76">
        <f t="shared" si="3"/>
        <v>46229</v>
      </c>
      <c r="HA3" s="76">
        <f t="shared" si="3"/>
        <v>46230</v>
      </c>
      <c r="HB3" s="76">
        <f t="shared" si="3"/>
        <v>46231</v>
      </c>
      <c r="HC3" s="76">
        <f t="shared" si="3"/>
        <v>46232</v>
      </c>
      <c r="HD3" s="76">
        <f t="shared" si="3"/>
        <v>46233</v>
      </c>
      <c r="HE3" s="76">
        <f t="shared" si="3"/>
        <v>46234</v>
      </c>
      <c r="HF3" s="76">
        <f t="shared" si="3"/>
        <v>46235</v>
      </c>
      <c r="HG3" s="76">
        <f t="shared" si="3"/>
        <v>46236</v>
      </c>
      <c r="HH3" s="76">
        <f t="shared" si="3"/>
        <v>46237</v>
      </c>
      <c r="HI3" s="76">
        <f t="shared" si="3"/>
        <v>46238</v>
      </c>
      <c r="HJ3" s="76">
        <f t="shared" si="3"/>
        <v>46239</v>
      </c>
      <c r="HK3" s="76">
        <f t="shared" si="3"/>
        <v>46240</v>
      </c>
      <c r="HL3" s="76">
        <f t="shared" si="3"/>
        <v>46241</v>
      </c>
      <c r="HM3" s="76">
        <f t="shared" si="3"/>
        <v>46242</v>
      </c>
      <c r="HN3" s="76">
        <f t="shared" si="3"/>
        <v>46243</v>
      </c>
      <c r="HO3" s="76">
        <f t="shared" si="3"/>
        <v>46244</v>
      </c>
      <c r="HP3" s="76">
        <f t="shared" si="3"/>
        <v>46245</v>
      </c>
      <c r="HQ3" s="76">
        <f t="shared" si="3"/>
        <v>46246</v>
      </c>
      <c r="HR3" s="76">
        <f t="shared" si="3"/>
        <v>46247</v>
      </c>
      <c r="HS3" s="76">
        <f t="shared" si="3"/>
        <v>46248</v>
      </c>
      <c r="HT3" s="76">
        <f t="shared" si="3"/>
        <v>46249</v>
      </c>
      <c r="HU3" s="76">
        <f t="shared" si="3"/>
        <v>46250</v>
      </c>
      <c r="HV3" s="76">
        <f t="shared" si="3"/>
        <v>46251</v>
      </c>
      <c r="HW3" s="76">
        <f t="shared" si="3"/>
        <v>46252</v>
      </c>
      <c r="HX3" s="76">
        <f t="shared" si="3"/>
        <v>46253</v>
      </c>
      <c r="HY3" s="76">
        <f t="shared" si="3"/>
        <v>46254</v>
      </c>
      <c r="HZ3" s="76">
        <f t="shared" si="3"/>
        <v>46255</v>
      </c>
      <c r="IA3" s="76">
        <f t="shared" si="3"/>
        <v>46256</v>
      </c>
      <c r="IB3" s="76">
        <f t="shared" si="3"/>
        <v>46257</v>
      </c>
      <c r="IC3" s="76">
        <f t="shared" si="3"/>
        <v>46258</v>
      </c>
      <c r="ID3" s="76">
        <f t="shared" si="3"/>
        <v>46259</v>
      </c>
      <c r="IE3" s="76">
        <f t="shared" si="3"/>
        <v>46260</v>
      </c>
      <c r="IF3" s="76">
        <f t="shared" si="3"/>
        <v>46261</v>
      </c>
      <c r="IG3" s="76">
        <f t="shared" si="3"/>
        <v>46262</v>
      </c>
      <c r="IH3" s="76">
        <f t="shared" si="3"/>
        <v>46263</v>
      </c>
      <c r="II3" s="76">
        <f t="shared" si="3"/>
        <v>46264</v>
      </c>
      <c r="IJ3" s="76">
        <f t="shared" si="3"/>
        <v>46265</v>
      </c>
      <c r="IK3" s="76">
        <f t="shared" si="3"/>
        <v>46266</v>
      </c>
      <c r="IL3" s="76">
        <f t="shared" si="3"/>
        <v>46267</v>
      </c>
      <c r="IM3" s="76">
        <f t="shared" si="3"/>
        <v>46268</v>
      </c>
      <c r="IN3" s="76">
        <f t="shared" si="3"/>
        <v>46269</v>
      </c>
      <c r="IO3" s="76">
        <f t="shared" si="3"/>
        <v>46270</v>
      </c>
      <c r="IP3" s="76">
        <f t="shared" si="3"/>
        <v>46271</v>
      </c>
      <c r="IQ3" s="76">
        <f t="shared" si="3"/>
        <v>46272</v>
      </c>
      <c r="IR3" s="76">
        <f t="shared" si="3"/>
        <v>46273</v>
      </c>
      <c r="IS3" s="76">
        <f t="shared" si="3"/>
        <v>46274</v>
      </c>
      <c r="IT3" s="76">
        <f t="shared" si="3"/>
        <v>46275</v>
      </c>
      <c r="IU3" s="76">
        <f t="shared" si="3"/>
        <v>46276</v>
      </c>
      <c r="IV3" s="76">
        <f t="shared" si="3"/>
        <v>46277</v>
      </c>
      <c r="IW3" s="76">
        <f t="shared" si="3"/>
        <v>46278</v>
      </c>
      <c r="IX3" s="76">
        <f t="shared" si="3"/>
        <v>46279</v>
      </c>
      <c r="IY3" s="76">
        <f t="shared" si="3"/>
        <v>46280</v>
      </c>
      <c r="IZ3" s="76">
        <f t="shared" ref="IZ3:LK3" si="4">IY3+1</f>
        <v>46281</v>
      </c>
      <c r="JA3" s="76">
        <f t="shared" si="4"/>
        <v>46282</v>
      </c>
      <c r="JB3" s="76">
        <f t="shared" si="4"/>
        <v>46283</v>
      </c>
      <c r="JC3" s="76">
        <f t="shared" si="4"/>
        <v>46284</v>
      </c>
      <c r="JD3" s="76">
        <f t="shared" si="4"/>
        <v>46285</v>
      </c>
      <c r="JE3" s="76">
        <f t="shared" si="4"/>
        <v>46286</v>
      </c>
      <c r="JF3" s="76">
        <f t="shared" si="4"/>
        <v>46287</v>
      </c>
      <c r="JG3" s="76">
        <f t="shared" si="4"/>
        <v>46288</v>
      </c>
      <c r="JH3" s="76">
        <f t="shared" si="4"/>
        <v>46289</v>
      </c>
      <c r="JI3" s="76">
        <f t="shared" si="4"/>
        <v>46290</v>
      </c>
      <c r="JJ3" s="76">
        <f t="shared" si="4"/>
        <v>46291</v>
      </c>
      <c r="JK3" s="76">
        <f t="shared" si="4"/>
        <v>46292</v>
      </c>
      <c r="JL3" s="76">
        <f t="shared" si="4"/>
        <v>46293</v>
      </c>
      <c r="JM3" s="76">
        <f t="shared" si="4"/>
        <v>46294</v>
      </c>
      <c r="JN3" s="76">
        <f t="shared" si="4"/>
        <v>46295</v>
      </c>
      <c r="JO3" s="76">
        <f t="shared" si="4"/>
        <v>46296</v>
      </c>
      <c r="JP3" s="76">
        <f t="shared" si="4"/>
        <v>46297</v>
      </c>
      <c r="JQ3" s="76">
        <f t="shared" si="4"/>
        <v>46298</v>
      </c>
      <c r="JR3" s="76">
        <f t="shared" si="4"/>
        <v>46299</v>
      </c>
      <c r="JS3" s="76">
        <f t="shared" si="4"/>
        <v>46300</v>
      </c>
      <c r="JT3" s="76">
        <f t="shared" si="4"/>
        <v>46301</v>
      </c>
      <c r="JU3" s="76">
        <f t="shared" si="4"/>
        <v>46302</v>
      </c>
      <c r="JV3" s="76">
        <f t="shared" si="4"/>
        <v>46303</v>
      </c>
      <c r="JW3" s="76">
        <f t="shared" si="4"/>
        <v>46304</v>
      </c>
      <c r="JX3" s="76">
        <f t="shared" si="4"/>
        <v>46305</v>
      </c>
      <c r="JY3" s="76">
        <f t="shared" si="4"/>
        <v>46306</v>
      </c>
      <c r="JZ3" s="76">
        <f t="shared" si="4"/>
        <v>46307</v>
      </c>
      <c r="KA3" s="76">
        <f t="shared" si="4"/>
        <v>46308</v>
      </c>
      <c r="KB3" s="76">
        <f t="shared" si="4"/>
        <v>46309</v>
      </c>
      <c r="KC3" s="76">
        <f t="shared" si="4"/>
        <v>46310</v>
      </c>
      <c r="KD3" s="76">
        <f t="shared" si="4"/>
        <v>46311</v>
      </c>
      <c r="KE3" s="76">
        <f t="shared" si="4"/>
        <v>46312</v>
      </c>
      <c r="KF3" s="76">
        <f t="shared" si="4"/>
        <v>46313</v>
      </c>
      <c r="KG3" s="76">
        <f t="shared" si="4"/>
        <v>46314</v>
      </c>
      <c r="KH3" s="76">
        <f t="shared" si="4"/>
        <v>46315</v>
      </c>
      <c r="KI3" s="76">
        <f t="shared" si="4"/>
        <v>46316</v>
      </c>
      <c r="KJ3" s="76">
        <f t="shared" si="4"/>
        <v>46317</v>
      </c>
      <c r="KK3" s="76">
        <f t="shared" si="4"/>
        <v>46318</v>
      </c>
      <c r="KL3" s="76">
        <f t="shared" si="4"/>
        <v>46319</v>
      </c>
      <c r="KM3" s="76">
        <f t="shared" si="4"/>
        <v>46320</v>
      </c>
      <c r="KN3" s="76">
        <f t="shared" si="4"/>
        <v>46321</v>
      </c>
      <c r="KO3" s="76">
        <f t="shared" si="4"/>
        <v>46322</v>
      </c>
      <c r="KP3" s="76">
        <f t="shared" si="4"/>
        <v>46323</v>
      </c>
      <c r="KQ3" s="76">
        <f t="shared" si="4"/>
        <v>46324</v>
      </c>
      <c r="KR3" s="76">
        <f t="shared" si="4"/>
        <v>46325</v>
      </c>
      <c r="KS3" s="76">
        <f t="shared" si="4"/>
        <v>46326</v>
      </c>
      <c r="KT3" s="76">
        <f t="shared" si="4"/>
        <v>46327</v>
      </c>
      <c r="KU3" s="76">
        <f t="shared" si="4"/>
        <v>46328</v>
      </c>
      <c r="KV3" s="76">
        <f t="shared" si="4"/>
        <v>46329</v>
      </c>
      <c r="KW3" s="76">
        <f t="shared" si="4"/>
        <v>46330</v>
      </c>
      <c r="KX3" s="76">
        <f t="shared" si="4"/>
        <v>46331</v>
      </c>
      <c r="KY3" s="76">
        <f t="shared" si="4"/>
        <v>46332</v>
      </c>
      <c r="KZ3" s="76">
        <f t="shared" si="4"/>
        <v>46333</v>
      </c>
      <c r="LA3" s="76">
        <f t="shared" si="4"/>
        <v>46334</v>
      </c>
      <c r="LB3" s="76">
        <f t="shared" si="4"/>
        <v>46335</v>
      </c>
      <c r="LC3" s="76">
        <f t="shared" si="4"/>
        <v>46336</v>
      </c>
      <c r="LD3" s="76">
        <f t="shared" si="4"/>
        <v>46337</v>
      </c>
      <c r="LE3" s="76">
        <f t="shared" si="4"/>
        <v>46338</v>
      </c>
      <c r="LF3" s="76">
        <f t="shared" si="4"/>
        <v>46339</v>
      </c>
      <c r="LG3" s="76">
        <f t="shared" si="4"/>
        <v>46340</v>
      </c>
      <c r="LH3" s="76">
        <f t="shared" si="4"/>
        <v>46341</v>
      </c>
      <c r="LI3" s="76">
        <f t="shared" si="4"/>
        <v>46342</v>
      </c>
      <c r="LJ3" s="76">
        <f t="shared" si="4"/>
        <v>46343</v>
      </c>
      <c r="LK3" s="76">
        <f t="shared" si="4"/>
        <v>46344</v>
      </c>
      <c r="LL3" s="76">
        <f t="shared" ref="LL3:LT3" si="5">LK3+1</f>
        <v>46345</v>
      </c>
      <c r="LM3" s="76">
        <f t="shared" si="5"/>
        <v>46346</v>
      </c>
      <c r="LN3" s="76">
        <f t="shared" si="5"/>
        <v>46347</v>
      </c>
      <c r="LO3" s="76">
        <f t="shared" si="5"/>
        <v>46348</v>
      </c>
      <c r="LP3" s="76">
        <f t="shared" si="5"/>
        <v>46349</v>
      </c>
      <c r="LQ3" s="76">
        <f t="shared" si="5"/>
        <v>46350</v>
      </c>
      <c r="LR3" s="76">
        <f t="shared" si="5"/>
        <v>46351</v>
      </c>
      <c r="LS3" s="76">
        <f t="shared" si="5"/>
        <v>46352</v>
      </c>
      <c r="LT3" s="76">
        <f t="shared" si="5"/>
        <v>46353</v>
      </c>
      <c r="LU3" s="76">
        <f t="shared" ref="LU3:NB3" si="6">LT3+1</f>
        <v>46354</v>
      </c>
      <c r="LV3" s="76">
        <f t="shared" si="6"/>
        <v>46355</v>
      </c>
      <c r="LW3" s="76">
        <f t="shared" si="6"/>
        <v>46356</v>
      </c>
      <c r="LX3" s="76">
        <f t="shared" si="6"/>
        <v>46357</v>
      </c>
      <c r="LY3" s="76">
        <f t="shared" si="6"/>
        <v>46358</v>
      </c>
      <c r="LZ3" s="76">
        <f t="shared" si="6"/>
        <v>46359</v>
      </c>
      <c r="MA3" s="76">
        <f t="shared" si="6"/>
        <v>46360</v>
      </c>
      <c r="MB3" s="76">
        <f t="shared" si="6"/>
        <v>46361</v>
      </c>
      <c r="MC3" s="76">
        <f t="shared" si="6"/>
        <v>46362</v>
      </c>
      <c r="MD3" s="76">
        <f t="shared" si="6"/>
        <v>46363</v>
      </c>
      <c r="ME3" s="76">
        <f t="shared" si="6"/>
        <v>46364</v>
      </c>
      <c r="MF3" s="76">
        <f t="shared" si="6"/>
        <v>46365</v>
      </c>
      <c r="MG3" s="76">
        <f t="shared" si="6"/>
        <v>46366</v>
      </c>
      <c r="MH3" s="76">
        <f t="shared" si="6"/>
        <v>46367</v>
      </c>
      <c r="MI3" s="76">
        <f t="shared" si="6"/>
        <v>46368</v>
      </c>
      <c r="MJ3" s="76">
        <f t="shared" si="6"/>
        <v>46369</v>
      </c>
      <c r="MK3" s="76">
        <f t="shared" si="6"/>
        <v>46370</v>
      </c>
      <c r="ML3" s="76">
        <f t="shared" si="6"/>
        <v>46371</v>
      </c>
      <c r="MM3" s="76">
        <f t="shared" si="6"/>
        <v>46372</v>
      </c>
      <c r="MN3" s="76">
        <f t="shared" si="6"/>
        <v>46373</v>
      </c>
      <c r="MO3" s="76">
        <f t="shared" si="6"/>
        <v>46374</v>
      </c>
      <c r="MP3" s="76">
        <f t="shared" si="6"/>
        <v>46375</v>
      </c>
      <c r="MQ3" s="76">
        <f t="shared" si="6"/>
        <v>46376</v>
      </c>
      <c r="MR3" s="76">
        <f t="shared" si="6"/>
        <v>46377</v>
      </c>
      <c r="MS3" s="76">
        <f t="shared" si="6"/>
        <v>46378</v>
      </c>
      <c r="MT3" s="76">
        <f t="shared" si="6"/>
        <v>46379</v>
      </c>
      <c r="MU3" s="76">
        <f t="shared" si="6"/>
        <v>46380</v>
      </c>
      <c r="MV3" s="76">
        <f t="shared" si="6"/>
        <v>46381</v>
      </c>
      <c r="MW3" s="76">
        <f t="shared" si="6"/>
        <v>46382</v>
      </c>
      <c r="MX3" s="76">
        <f t="shared" si="6"/>
        <v>46383</v>
      </c>
      <c r="MY3" s="76">
        <f t="shared" si="6"/>
        <v>46384</v>
      </c>
      <c r="MZ3" s="76">
        <f t="shared" si="6"/>
        <v>46385</v>
      </c>
      <c r="NA3" s="76">
        <f t="shared" si="6"/>
        <v>46386</v>
      </c>
      <c r="NB3" s="76">
        <f t="shared" si="6"/>
        <v>46387</v>
      </c>
    </row>
    <row r="4" spans="1:366" ht="3" customHeight="1" x14ac:dyDescent="0.3">
      <c r="A4" t="s">
        <v>133</v>
      </c>
      <c r="B4" s="51">
        <v>0</v>
      </c>
      <c r="C4" s="51">
        <v>0</v>
      </c>
      <c r="D4" s="51">
        <v>0</v>
      </c>
      <c r="E4" s="51">
        <v>0</v>
      </c>
      <c r="F4" s="51">
        <v>0</v>
      </c>
      <c r="G4" s="51">
        <v>0</v>
      </c>
      <c r="H4" s="51">
        <v>0</v>
      </c>
      <c r="I4" s="51">
        <v>0</v>
      </c>
      <c r="J4" s="51">
        <v>0</v>
      </c>
      <c r="K4" s="51">
        <v>0</v>
      </c>
      <c r="L4" s="51">
        <v>0</v>
      </c>
      <c r="M4" s="51">
        <v>0</v>
      </c>
      <c r="N4" s="51">
        <v>0</v>
      </c>
      <c r="O4" s="51">
        <v>0</v>
      </c>
      <c r="P4" s="51">
        <v>0</v>
      </c>
      <c r="Q4" s="51">
        <v>0</v>
      </c>
      <c r="R4" s="51">
        <v>0</v>
      </c>
      <c r="S4" s="51">
        <v>0</v>
      </c>
      <c r="T4" s="51">
        <v>0</v>
      </c>
      <c r="U4" s="51">
        <v>0</v>
      </c>
      <c r="V4" s="51">
        <v>0</v>
      </c>
      <c r="W4" s="51">
        <v>0</v>
      </c>
      <c r="X4" s="51">
        <v>0</v>
      </c>
      <c r="Y4" s="51">
        <v>0</v>
      </c>
      <c r="Z4" s="51">
        <v>0</v>
      </c>
      <c r="AA4" s="51">
        <v>0</v>
      </c>
      <c r="AB4" s="51">
        <v>0</v>
      </c>
      <c r="AC4" s="51">
        <v>0</v>
      </c>
      <c r="AD4" s="51">
        <v>0</v>
      </c>
      <c r="AE4" s="51">
        <v>0</v>
      </c>
      <c r="AF4" s="51">
        <v>0</v>
      </c>
      <c r="AG4" s="51">
        <v>0</v>
      </c>
      <c r="AH4" s="51">
        <v>0</v>
      </c>
      <c r="AI4" s="51">
        <v>0</v>
      </c>
      <c r="AJ4" s="51">
        <v>0</v>
      </c>
      <c r="AK4" s="51">
        <v>0</v>
      </c>
      <c r="AL4" s="51">
        <v>0</v>
      </c>
      <c r="AM4" s="51">
        <v>0</v>
      </c>
      <c r="AN4" s="51">
        <v>0</v>
      </c>
      <c r="AO4" s="51">
        <v>0</v>
      </c>
      <c r="AP4" s="51">
        <v>0</v>
      </c>
      <c r="AQ4" s="51">
        <v>0</v>
      </c>
      <c r="AR4" s="51">
        <v>0</v>
      </c>
      <c r="AS4" s="51">
        <v>0</v>
      </c>
      <c r="AT4" s="51">
        <v>0</v>
      </c>
      <c r="AU4" s="51">
        <v>0</v>
      </c>
      <c r="AV4" s="51">
        <v>0</v>
      </c>
      <c r="AW4" s="51">
        <v>0</v>
      </c>
      <c r="AX4" s="51">
        <v>0</v>
      </c>
      <c r="AY4" s="51">
        <v>0</v>
      </c>
      <c r="AZ4" s="51">
        <v>0</v>
      </c>
      <c r="BA4" s="51">
        <v>0</v>
      </c>
      <c r="BB4" s="51">
        <v>0</v>
      </c>
      <c r="BC4" s="51">
        <v>0</v>
      </c>
      <c r="BD4" s="51">
        <v>0</v>
      </c>
      <c r="BE4" s="51">
        <v>0</v>
      </c>
      <c r="BF4" s="51">
        <v>0</v>
      </c>
      <c r="BG4" s="51">
        <v>0</v>
      </c>
      <c r="BH4" s="51">
        <v>0</v>
      </c>
      <c r="BI4" s="51">
        <v>0</v>
      </c>
      <c r="BJ4" s="51">
        <v>0</v>
      </c>
      <c r="BK4" s="51">
        <v>0</v>
      </c>
      <c r="BL4" s="51">
        <v>0</v>
      </c>
      <c r="BM4" s="51">
        <v>0</v>
      </c>
      <c r="BN4" s="51">
        <v>0</v>
      </c>
      <c r="BO4" s="51">
        <v>0</v>
      </c>
      <c r="BP4" s="51">
        <v>0</v>
      </c>
      <c r="BQ4" s="51">
        <v>0</v>
      </c>
      <c r="BR4" s="51">
        <v>0</v>
      </c>
      <c r="BS4" s="51">
        <v>0</v>
      </c>
      <c r="BT4" s="51">
        <v>0</v>
      </c>
      <c r="BU4" s="51">
        <v>0</v>
      </c>
      <c r="BV4" s="51">
        <v>0</v>
      </c>
      <c r="BW4" s="51">
        <v>0</v>
      </c>
      <c r="BX4" s="51">
        <v>0</v>
      </c>
      <c r="BY4" s="51">
        <v>0</v>
      </c>
      <c r="BZ4" s="51">
        <v>0</v>
      </c>
      <c r="CA4" s="51">
        <v>0</v>
      </c>
      <c r="CB4" s="51">
        <v>0</v>
      </c>
      <c r="CC4" s="51">
        <v>0</v>
      </c>
      <c r="CD4" s="51">
        <v>0</v>
      </c>
      <c r="CE4" s="51">
        <v>0</v>
      </c>
      <c r="CF4" s="51">
        <v>0</v>
      </c>
      <c r="CG4" s="51">
        <v>0</v>
      </c>
      <c r="CH4" s="51">
        <v>0</v>
      </c>
      <c r="CI4" s="51">
        <v>0</v>
      </c>
      <c r="CJ4" s="51">
        <v>0</v>
      </c>
      <c r="CK4" s="51">
        <v>0</v>
      </c>
      <c r="CL4" s="51">
        <v>0</v>
      </c>
      <c r="CM4" s="51">
        <v>0</v>
      </c>
      <c r="CN4" s="51">
        <v>0</v>
      </c>
      <c r="CO4" s="51">
        <v>0</v>
      </c>
      <c r="CP4" s="51">
        <v>0</v>
      </c>
      <c r="CQ4" s="51">
        <v>0</v>
      </c>
      <c r="CR4" s="51">
        <v>0</v>
      </c>
      <c r="CS4" s="51">
        <v>0</v>
      </c>
      <c r="CT4" s="51">
        <v>0</v>
      </c>
      <c r="CU4" s="51">
        <v>0</v>
      </c>
      <c r="CV4" s="51">
        <v>0</v>
      </c>
      <c r="CW4" s="51">
        <v>0</v>
      </c>
      <c r="CX4" s="51">
        <v>0</v>
      </c>
      <c r="CY4" s="51">
        <v>0</v>
      </c>
      <c r="CZ4" s="51">
        <v>0</v>
      </c>
      <c r="DA4" s="51">
        <v>0</v>
      </c>
      <c r="DB4" s="51">
        <v>0</v>
      </c>
      <c r="DC4" s="51">
        <v>0</v>
      </c>
      <c r="DD4" s="51">
        <v>0</v>
      </c>
      <c r="DE4" s="51">
        <v>0</v>
      </c>
      <c r="DF4" s="51">
        <v>0</v>
      </c>
      <c r="DG4" s="51">
        <v>0</v>
      </c>
      <c r="DH4" s="51">
        <v>0</v>
      </c>
      <c r="DI4" s="51">
        <v>0</v>
      </c>
      <c r="DJ4" s="51">
        <v>0</v>
      </c>
      <c r="DK4" s="51">
        <v>0</v>
      </c>
      <c r="DL4" s="51">
        <v>0</v>
      </c>
      <c r="DM4" s="51">
        <v>0</v>
      </c>
      <c r="DN4" s="51">
        <v>0</v>
      </c>
      <c r="DO4" s="51">
        <v>0</v>
      </c>
      <c r="DP4" s="51">
        <v>0</v>
      </c>
      <c r="DQ4" s="51">
        <v>0</v>
      </c>
      <c r="DR4" s="51">
        <v>0</v>
      </c>
      <c r="DS4" s="51">
        <v>0</v>
      </c>
      <c r="DT4" s="51">
        <v>0</v>
      </c>
      <c r="DU4" s="51">
        <v>0</v>
      </c>
      <c r="DV4" s="51">
        <v>0</v>
      </c>
      <c r="DW4" s="51">
        <v>0</v>
      </c>
      <c r="DX4" s="51">
        <v>0</v>
      </c>
      <c r="DY4" s="51">
        <v>0</v>
      </c>
      <c r="DZ4" s="51">
        <v>0</v>
      </c>
      <c r="EA4" s="51">
        <v>0</v>
      </c>
      <c r="EB4" s="51">
        <v>0</v>
      </c>
      <c r="EC4" s="51">
        <v>0</v>
      </c>
      <c r="ED4" s="51">
        <v>0</v>
      </c>
      <c r="EE4" s="51">
        <v>0</v>
      </c>
      <c r="EF4" s="51">
        <v>0</v>
      </c>
      <c r="EG4" s="51">
        <v>0</v>
      </c>
      <c r="EH4" s="51">
        <v>0</v>
      </c>
      <c r="EI4" s="51">
        <v>0</v>
      </c>
      <c r="EJ4" s="51">
        <v>0</v>
      </c>
      <c r="EK4" s="51">
        <v>0</v>
      </c>
      <c r="EL4" s="51">
        <v>0</v>
      </c>
      <c r="EM4" s="51">
        <v>0</v>
      </c>
      <c r="EN4" s="51">
        <v>0</v>
      </c>
      <c r="EO4" s="51">
        <v>0</v>
      </c>
      <c r="EP4" s="51">
        <v>0</v>
      </c>
      <c r="EQ4" s="51">
        <v>0</v>
      </c>
      <c r="ER4" s="51">
        <v>0</v>
      </c>
      <c r="ES4" s="51">
        <v>0</v>
      </c>
      <c r="ET4" s="51">
        <v>0</v>
      </c>
      <c r="EU4" s="51">
        <v>0</v>
      </c>
      <c r="EV4" s="51">
        <v>0</v>
      </c>
      <c r="EW4" s="51">
        <v>0</v>
      </c>
      <c r="EX4" s="51">
        <v>0</v>
      </c>
      <c r="EY4" s="51">
        <v>0</v>
      </c>
      <c r="EZ4" s="51">
        <v>0</v>
      </c>
      <c r="FA4" s="51">
        <v>0</v>
      </c>
      <c r="FB4" s="51">
        <v>0</v>
      </c>
      <c r="FC4" s="51">
        <v>0</v>
      </c>
      <c r="FD4" s="51">
        <v>0</v>
      </c>
      <c r="FE4" s="51">
        <v>0</v>
      </c>
      <c r="FF4" s="51">
        <v>0</v>
      </c>
      <c r="FG4" s="51">
        <v>0</v>
      </c>
      <c r="FH4" s="51">
        <v>0</v>
      </c>
      <c r="FI4" s="51">
        <v>0</v>
      </c>
      <c r="FJ4" s="51">
        <v>0</v>
      </c>
      <c r="FK4" s="51">
        <v>0</v>
      </c>
      <c r="FL4" s="51">
        <v>0</v>
      </c>
      <c r="FM4" s="51">
        <v>0</v>
      </c>
      <c r="FN4" s="51">
        <v>0</v>
      </c>
      <c r="FO4" s="51">
        <v>0</v>
      </c>
      <c r="FP4" s="51">
        <v>0</v>
      </c>
      <c r="FQ4" s="51">
        <v>0</v>
      </c>
      <c r="FR4" s="51">
        <v>0</v>
      </c>
      <c r="FS4" s="51">
        <v>0</v>
      </c>
      <c r="FT4" s="51">
        <v>0</v>
      </c>
      <c r="FU4" s="51">
        <v>0</v>
      </c>
      <c r="FV4" s="51">
        <v>0</v>
      </c>
      <c r="FW4" s="51">
        <v>0</v>
      </c>
      <c r="FX4" s="51">
        <v>0</v>
      </c>
      <c r="FY4" s="51">
        <v>0</v>
      </c>
      <c r="FZ4" s="51">
        <v>0</v>
      </c>
      <c r="GA4" s="51">
        <v>0</v>
      </c>
      <c r="GB4" s="51">
        <v>0</v>
      </c>
      <c r="GC4" s="51">
        <v>0</v>
      </c>
      <c r="GD4" s="51">
        <v>0</v>
      </c>
      <c r="GE4" s="51">
        <v>0</v>
      </c>
      <c r="GF4" s="51">
        <v>0</v>
      </c>
      <c r="GG4" s="51">
        <v>0</v>
      </c>
      <c r="GH4" s="51">
        <v>0</v>
      </c>
      <c r="GI4" s="51">
        <v>0</v>
      </c>
      <c r="GJ4" s="51">
        <v>0</v>
      </c>
      <c r="GK4" s="51">
        <v>0</v>
      </c>
      <c r="GL4" s="51">
        <v>0</v>
      </c>
      <c r="GM4" s="51">
        <v>0</v>
      </c>
      <c r="GN4" s="51">
        <v>0</v>
      </c>
      <c r="GO4" s="51">
        <v>0</v>
      </c>
      <c r="GP4" s="51">
        <v>0</v>
      </c>
      <c r="GQ4" s="51">
        <v>0</v>
      </c>
      <c r="GR4" s="51">
        <v>0</v>
      </c>
      <c r="GS4" s="51">
        <v>0</v>
      </c>
      <c r="GT4" s="51">
        <v>0</v>
      </c>
      <c r="GU4" s="51">
        <v>0</v>
      </c>
      <c r="GV4" s="51">
        <v>0</v>
      </c>
      <c r="GW4" s="51">
        <v>0</v>
      </c>
      <c r="GX4" s="51">
        <v>0</v>
      </c>
      <c r="GY4" s="51">
        <v>0</v>
      </c>
      <c r="GZ4" s="51">
        <v>0</v>
      </c>
      <c r="HA4" s="51">
        <v>0</v>
      </c>
      <c r="HB4" s="51">
        <v>0</v>
      </c>
      <c r="HC4" s="51">
        <v>0</v>
      </c>
      <c r="HD4" s="51">
        <v>0</v>
      </c>
      <c r="HE4" s="51">
        <v>0</v>
      </c>
      <c r="HF4" s="51">
        <v>0</v>
      </c>
      <c r="HG4" s="51">
        <v>0</v>
      </c>
      <c r="HH4" s="51">
        <v>0</v>
      </c>
      <c r="HI4" s="51">
        <v>0</v>
      </c>
      <c r="HJ4" s="51">
        <v>0</v>
      </c>
      <c r="HK4" s="51">
        <v>0</v>
      </c>
      <c r="HL4" s="51">
        <v>0</v>
      </c>
      <c r="HM4" s="51">
        <v>0</v>
      </c>
      <c r="HN4" s="51">
        <v>0</v>
      </c>
      <c r="HO4" s="51">
        <v>0</v>
      </c>
      <c r="HP4" s="51">
        <v>0</v>
      </c>
      <c r="HQ4" s="51">
        <v>0</v>
      </c>
      <c r="HR4" s="51">
        <v>0</v>
      </c>
      <c r="HS4" s="51">
        <v>0</v>
      </c>
      <c r="HT4" s="51">
        <v>0</v>
      </c>
      <c r="HU4" s="51">
        <v>0</v>
      </c>
      <c r="HV4" s="51">
        <v>0</v>
      </c>
      <c r="HW4" s="51">
        <v>0</v>
      </c>
      <c r="HX4" s="51">
        <v>0</v>
      </c>
      <c r="HY4" s="51">
        <v>0</v>
      </c>
      <c r="HZ4" s="51">
        <v>0</v>
      </c>
      <c r="IA4" s="51">
        <v>0</v>
      </c>
      <c r="IB4" s="51">
        <v>0</v>
      </c>
      <c r="IC4" s="51">
        <v>0</v>
      </c>
      <c r="ID4" s="51">
        <v>0</v>
      </c>
      <c r="IE4" s="51">
        <v>0</v>
      </c>
      <c r="IF4" s="51">
        <v>0</v>
      </c>
      <c r="IG4" s="51">
        <v>0</v>
      </c>
      <c r="IH4" s="51">
        <v>0</v>
      </c>
      <c r="II4" s="51">
        <v>0</v>
      </c>
      <c r="IJ4" s="51">
        <v>0</v>
      </c>
      <c r="IK4" s="51">
        <v>0</v>
      </c>
      <c r="IL4" s="51">
        <v>0</v>
      </c>
      <c r="IM4" s="51">
        <v>0</v>
      </c>
      <c r="IN4" s="51">
        <v>0</v>
      </c>
      <c r="IO4" s="51">
        <v>0</v>
      </c>
      <c r="IP4" s="51">
        <v>0</v>
      </c>
      <c r="IQ4" s="51">
        <v>0</v>
      </c>
      <c r="IR4" s="51">
        <v>0</v>
      </c>
      <c r="IS4" s="51">
        <v>0</v>
      </c>
      <c r="IT4" s="51">
        <v>0</v>
      </c>
      <c r="IU4" s="51">
        <v>0</v>
      </c>
      <c r="IV4" s="51">
        <v>0</v>
      </c>
      <c r="IW4" s="51">
        <v>0</v>
      </c>
      <c r="IX4" s="51">
        <v>0</v>
      </c>
      <c r="IY4" s="51">
        <v>0</v>
      </c>
      <c r="IZ4" s="51">
        <v>0</v>
      </c>
      <c r="JA4" s="51">
        <v>0</v>
      </c>
      <c r="JB4" s="51">
        <v>0</v>
      </c>
      <c r="JC4" s="51">
        <v>0</v>
      </c>
      <c r="JD4" s="51">
        <v>0</v>
      </c>
      <c r="JE4" s="51">
        <v>0</v>
      </c>
      <c r="JF4" s="51">
        <v>0</v>
      </c>
      <c r="JG4" s="51">
        <v>0</v>
      </c>
      <c r="JH4" s="51">
        <v>0</v>
      </c>
      <c r="JI4" s="51">
        <v>0</v>
      </c>
      <c r="JJ4" s="51">
        <v>0</v>
      </c>
      <c r="JK4" s="51">
        <v>0</v>
      </c>
      <c r="JL4" s="51">
        <v>0</v>
      </c>
      <c r="JM4" s="51">
        <v>0</v>
      </c>
      <c r="JN4" s="51">
        <v>0</v>
      </c>
      <c r="JO4" s="51">
        <v>0</v>
      </c>
      <c r="JP4" s="51">
        <v>0</v>
      </c>
      <c r="JQ4" s="51">
        <v>0</v>
      </c>
      <c r="JR4" s="51">
        <v>0</v>
      </c>
      <c r="JS4" s="51">
        <v>0</v>
      </c>
      <c r="JT4" s="51">
        <v>0</v>
      </c>
      <c r="JU4" s="51">
        <v>0</v>
      </c>
      <c r="JV4" s="51">
        <v>0</v>
      </c>
      <c r="JW4" s="51">
        <v>0</v>
      </c>
      <c r="JX4" s="51">
        <v>0</v>
      </c>
      <c r="JY4" s="51">
        <v>0</v>
      </c>
      <c r="JZ4" s="51">
        <v>0</v>
      </c>
      <c r="KA4" s="51">
        <v>0</v>
      </c>
      <c r="KB4" s="51">
        <v>0</v>
      </c>
      <c r="KC4" s="51">
        <v>0</v>
      </c>
      <c r="KD4" s="51">
        <v>0</v>
      </c>
      <c r="KE4" s="51">
        <v>0</v>
      </c>
      <c r="KF4" s="51">
        <v>0</v>
      </c>
      <c r="KG4" s="51">
        <v>0</v>
      </c>
      <c r="KH4" s="51">
        <v>0</v>
      </c>
      <c r="KI4" s="51">
        <v>0</v>
      </c>
      <c r="KJ4" s="51">
        <v>0</v>
      </c>
      <c r="KK4" s="51">
        <v>0</v>
      </c>
      <c r="KL4" s="51">
        <v>0</v>
      </c>
      <c r="KM4" s="51">
        <v>0</v>
      </c>
      <c r="KN4" s="51">
        <v>0</v>
      </c>
      <c r="KO4" s="51">
        <v>0</v>
      </c>
      <c r="KP4" s="51">
        <v>0</v>
      </c>
      <c r="KQ4" s="51">
        <v>0</v>
      </c>
      <c r="KR4" s="51">
        <v>0</v>
      </c>
      <c r="KS4" s="51">
        <v>0</v>
      </c>
      <c r="KT4" s="51">
        <v>0</v>
      </c>
      <c r="KU4" s="51">
        <v>0</v>
      </c>
      <c r="KV4" s="51">
        <v>0</v>
      </c>
      <c r="KW4" s="51">
        <v>0</v>
      </c>
      <c r="KX4" s="51">
        <v>0</v>
      </c>
      <c r="KY4" s="51">
        <v>0</v>
      </c>
      <c r="KZ4" s="51">
        <v>0</v>
      </c>
      <c r="LA4" s="51">
        <v>0</v>
      </c>
      <c r="LB4" s="51">
        <v>0</v>
      </c>
      <c r="LC4" s="51">
        <v>0</v>
      </c>
      <c r="LD4" s="51">
        <v>0</v>
      </c>
      <c r="LE4" s="51">
        <v>0</v>
      </c>
      <c r="LF4" s="51">
        <v>0</v>
      </c>
      <c r="LG4" s="51">
        <v>0</v>
      </c>
      <c r="LH4" s="51">
        <v>0</v>
      </c>
      <c r="LI4" s="51">
        <v>0</v>
      </c>
      <c r="LJ4" s="51">
        <v>0</v>
      </c>
      <c r="LK4" s="51">
        <v>0</v>
      </c>
      <c r="LL4" s="51">
        <v>0</v>
      </c>
      <c r="LM4" s="51">
        <v>0</v>
      </c>
      <c r="LN4" s="51">
        <v>0</v>
      </c>
      <c r="LO4" s="51">
        <v>0</v>
      </c>
      <c r="LP4" s="51">
        <v>0</v>
      </c>
      <c r="LQ4" s="51">
        <v>0</v>
      </c>
      <c r="LR4" s="51">
        <v>0</v>
      </c>
      <c r="LS4" s="51">
        <v>0</v>
      </c>
      <c r="LT4" s="51">
        <v>0</v>
      </c>
      <c r="LU4" s="51">
        <v>0</v>
      </c>
      <c r="LV4" s="51">
        <v>0</v>
      </c>
      <c r="LW4" s="51">
        <v>0</v>
      </c>
      <c r="LX4" s="51">
        <v>0</v>
      </c>
      <c r="LY4" s="51">
        <v>0</v>
      </c>
      <c r="LZ4" s="51">
        <v>0</v>
      </c>
      <c r="MA4" s="51">
        <v>0</v>
      </c>
      <c r="MB4" s="51">
        <v>0</v>
      </c>
      <c r="MC4" s="51">
        <v>0</v>
      </c>
      <c r="MD4" s="51">
        <v>0</v>
      </c>
      <c r="ME4" s="51">
        <v>0</v>
      </c>
      <c r="MF4" s="51">
        <v>0</v>
      </c>
      <c r="MG4" s="51">
        <v>0</v>
      </c>
      <c r="MH4" s="51">
        <v>0</v>
      </c>
      <c r="MI4" s="51">
        <v>0</v>
      </c>
      <c r="MJ4" s="51">
        <v>0</v>
      </c>
      <c r="MK4" s="51">
        <v>0</v>
      </c>
      <c r="ML4" s="51">
        <v>0</v>
      </c>
      <c r="MM4" s="51">
        <v>0</v>
      </c>
      <c r="MN4" s="51">
        <v>0</v>
      </c>
      <c r="MO4" s="51">
        <v>0</v>
      </c>
      <c r="MP4" s="51">
        <v>0</v>
      </c>
      <c r="MQ4" s="51">
        <v>0</v>
      </c>
      <c r="MR4" s="51">
        <v>0</v>
      </c>
      <c r="MS4" s="51">
        <v>0</v>
      </c>
      <c r="MT4" s="51">
        <v>0</v>
      </c>
      <c r="MU4" s="51">
        <v>0</v>
      </c>
      <c r="MV4" s="51">
        <v>0</v>
      </c>
      <c r="MW4" s="51">
        <v>0</v>
      </c>
      <c r="MX4" s="51">
        <v>0</v>
      </c>
      <c r="MY4" s="51">
        <v>0</v>
      </c>
      <c r="MZ4" s="51">
        <v>0</v>
      </c>
      <c r="NA4" s="51">
        <v>0</v>
      </c>
      <c r="NB4" s="51">
        <v>0</v>
      </c>
    </row>
    <row r="5" spans="1:366" ht="3" customHeight="1" x14ac:dyDescent="0.3">
      <c r="A5" t="s">
        <v>132</v>
      </c>
      <c r="B5" s="51">
        <v>0</v>
      </c>
      <c r="C5" s="51">
        <v>0</v>
      </c>
      <c r="D5" s="51">
        <v>0</v>
      </c>
      <c r="E5" s="51">
        <v>0</v>
      </c>
      <c r="F5" s="51">
        <v>0</v>
      </c>
      <c r="G5" s="51">
        <v>0</v>
      </c>
      <c r="H5" s="51">
        <v>0</v>
      </c>
      <c r="I5" s="51">
        <v>0</v>
      </c>
      <c r="J5" s="51">
        <v>0</v>
      </c>
      <c r="K5" s="51">
        <v>0</v>
      </c>
      <c r="L5" s="51">
        <v>0</v>
      </c>
      <c r="M5" s="51">
        <v>0</v>
      </c>
      <c r="N5" s="51">
        <v>0</v>
      </c>
      <c r="O5" s="51">
        <v>0</v>
      </c>
      <c r="P5" s="51">
        <v>0</v>
      </c>
      <c r="Q5" s="51">
        <v>0</v>
      </c>
      <c r="R5" s="51">
        <v>0</v>
      </c>
      <c r="S5" s="51">
        <v>0</v>
      </c>
      <c r="T5" s="51">
        <v>0</v>
      </c>
      <c r="U5" s="51">
        <v>0</v>
      </c>
      <c r="V5" s="51">
        <v>0</v>
      </c>
      <c r="W5" s="51">
        <v>0</v>
      </c>
      <c r="X5" s="51">
        <v>0</v>
      </c>
      <c r="Y5" s="51">
        <v>0</v>
      </c>
      <c r="Z5" s="51">
        <v>0</v>
      </c>
      <c r="AA5" s="51">
        <v>0</v>
      </c>
      <c r="AB5" s="51">
        <v>0</v>
      </c>
      <c r="AC5" s="51">
        <v>0</v>
      </c>
      <c r="AD5" s="51">
        <v>0</v>
      </c>
      <c r="AE5" s="51">
        <v>0</v>
      </c>
      <c r="AF5" s="51">
        <v>0</v>
      </c>
      <c r="AG5" s="51">
        <v>0</v>
      </c>
      <c r="AH5" s="51">
        <v>0</v>
      </c>
      <c r="AI5" s="51">
        <v>0</v>
      </c>
      <c r="AJ5" s="51">
        <v>0</v>
      </c>
      <c r="AK5" s="51">
        <v>0</v>
      </c>
      <c r="AL5" s="51">
        <v>0</v>
      </c>
      <c r="AM5" s="51">
        <v>0</v>
      </c>
      <c r="AN5" s="51">
        <v>0</v>
      </c>
      <c r="AO5" s="51">
        <v>0</v>
      </c>
      <c r="AP5" s="51">
        <v>0</v>
      </c>
      <c r="AQ5" s="51">
        <v>0</v>
      </c>
      <c r="AR5" s="51">
        <v>0</v>
      </c>
      <c r="AS5" s="51">
        <v>0</v>
      </c>
      <c r="AT5" s="51">
        <v>0</v>
      </c>
      <c r="AU5" s="51">
        <v>0</v>
      </c>
      <c r="AV5" s="51">
        <v>0</v>
      </c>
      <c r="AW5" s="51">
        <v>0</v>
      </c>
      <c r="AX5" s="51">
        <v>0</v>
      </c>
      <c r="AY5" s="51">
        <v>0</v>
      </c>
      <c r="AZ5" s="51">
        <v>0</v>
      </c>
      <c r="BA5" s="51">
        <v>0</v>
      </c>
      <c r="BB5" s="51">
        <v>0</v>
      </c>
      <c r="BC5" s="51">
        <v>0</v>
      </c>
      <c r="BD5" s="51">
        <v>0</v>
      </c>
      <c r="BE5" s="51">
        <v>0</v>
      </c>
      <c r="BF5" s="51">
        <v>0</v>
      </c>
      <c r="BG5" s="51">
        <v>0</v>
      </c>
      <c r="BH5" s="51">
        <v>0</v>
      </c>
      <c r="BI5" s="51">
        <v>0</v>
      </c>
      <c r="BJ5" s="51">
        <v>0</v>
      </c>
      <c r="BK5" s="51">
        <v>0</v>
      </c>
      <c r="BL5" s="51">
        <v>0</v>
      </c>
      <c r="BM5" s="51">
        <v>0</v>
      </c>
      <c r="BN5" s="51">
        <v>0</v>
      </c>
      <c r="BO5" s="51">
        <v>0</v>
      </c>
      <c r="BP5" s="51">
        <v>0</v>
      </c>
      <c r="BQ5" s="51">
        <v>0</v>
      </c>
      <c r="BR5" s="51">
        <v>0</v>
      </c>
      <c r="BS5" s="51">
        <v>0</v>
      </c>
      <c r="BT5" s="51">
        <v>0</v>
      </c>
      <c r="BU5" s="51">
        <v>0</v>
      </c>
      <c r="BV5" s="51">
        <v>0</v>
      </c>
      <c r="BW5" s="51">
        <v>0</v>
      </c>
      <c r="BX5" s="51">
        <v>0</v>
      </c>
      <c r="BY5" s="51">
        <v>0</v>
      </c>
      <c r="BZ5" s="51">
        <v>0</v>
      </c>
      <c r="CA5" s="51">
        <v>0</v>
      </c>
      <c r="CB5" s="51">
        <v>0</v>
      </c>
      <c r="CC5" s="51">
        <v>0</v>
      </c>
      <c r="CD5" s="51">
        <v>0</v>
      </c>
      <c r="CE5" s="51">
        <v>0</v>
      </c>
      <c r="CF5" s="51">
        <v>0</v>
      </c>
      <c r="CG5" s="51">
        <v>0</v>
      </c>
      <c r="CH5" s="51">
        <v>0</v>
      </c>
      <c r="CI5" s="51">
        <v>0</v>
      </c>
      <c r="CJ5" s="51">
        <v>0</v>
      </c>
      <c r="CK5" s="51">
        <v>0</v>
      </c>
      <c r="CL5" s="51">
        <v>0</v>
      </c>
      <c r="CM5" s="51">
        <v>0</v>
      </c>
      <c r="CN5" s="51">
        <v>0</v>
      </c>
      <c r="CO5" s="51">
        <v>0</v>
      </c>
      <c r="CP5" s="51">
        <v>0</v>
      </c>
      <c r="CQ5" s="51">
        <v>0</v>
      </c>
      <c r="CR5" s="51">
        <v>0</v>
      </c>
      <c r="CS5" s="51">
        <v>0</v>
      </c>
      <c r="CT5" s="51">
        <v>0</v>
      </c>
      <c r="CU5" s="51">
        <v>0</v>
      </c>
      <c r="CV5" s="51">
        <v>0</v>
      </c>
      <c r="CW5" s="51">
        <v>0</v>
      </c>
      <c r="CX5" s="51">
        <v>0</v>
      </c>
      <c r="CY5" s="51">
        <v>0</v>
      </c>
      <c r="CZ5" s="51">
        <v>0</v>
      </c>
      <c r="DA5" s="51">
        <v>0</v>
      </c>
      <c r="DB5" s="51">
        <v>0</v>
      </c>
      <c r="DC5" s="51">
        <v>0</v>
      </c>
      <c r="DD5" s="51">
        <v>0</v>
      </c>
      <c r="DE5" s="51">
        <v>0</v>
      </c>
      <c r="DF5" s="51">
        <v>0</v>
      </c>
      <c r="DG5" s="51">
        <v>0</v>
      </c>
      <c r="DH5" s="51">
        <v>0</v>
      </c>
      <c r="DI5" s="51">
        <v>0</v>
      </c>
      <c r="DJ5" s="51">
        <v>0</v>
      </c>
      <c r="DK5" s="51">
        <v>0</v>
      </c>
      <c r="DL5" s="51">
        <v>0</v>
      </c>
      <c r="DM5" s="51">
        <v>0</v>
      </c>
      <c r="DN5" s="51">
        <v>0</v>
      </c>
      <c r="DO5" s="51">
        <v>0</v>
      </c>
      <c r="DP5" s="51">
        <v>0</v>
      </c>
      <c r="DQ5" s="51">
        <v>0</v>
      </c>
      <c r="DR5" s="51">
        <v>0</v>
      </c>
      <c r="DS5" s="51">
        <v>0</v>
      </c>
      <c r="DT5" s="51">
        <v>0</v>
      </c>
      <c r="DU5" s="51">
        <v>0</v>
      </c>
      <c r="DV5" s="51">
        <v>0</v>
      </c>
      <c r="DW5" s="51">
        <v>0</v>
      </c>
      <c r="DX5" s="51">
        <v>0</v>
      </c>
      <c r="DY5" s="51">
        <v>0</v>
      </c>
      <c r="DZ5" s="51">
        <v>0</v>
      </c>
      <c r="EA5" s="51">
        <v>0</v>
      </c>
      <c r="EB5" s="51">
        <v>0</v>
      </c>
      <c r="EC5" s="51">
        <v>0</v>
      </c>
      <c r="ED5" s="51">
        <v>0</v>
      </c>
      <c r="EE5" s="51">
        <v>0</v>
      </c>
      <c r="EF5" s="51">
        <v>0</v>
      </c>
      <c r="EG5" s="51">
        <v>0</v>
      </c>
      <c r="EH5" s="51">
        <v>0</v>
      </c>
      <c r="EI5" s="51">
        <v>0</v>
      </c>
      <c r="EJ5" s="51">
        <v>0</v>
      </c>
      <c r="EK5" s="51">
        <v>0</v>
      </c>
      <c r="EL5" s="51">
        <v>0</v>
      </c>
      <c r="EM5" s="51">
        <v>0</v>
      </c>
      <c r="EN5" s="51">
        <v>0</v>
      </c>
      <c r="EO5" s="51">
        <v>0</v>
      </c>
      <c r="EP5" s="51">
        <v>0</v>
      </c>
      <c r="EQ5" s="51">
        <v>0</v>
      </c>
      <c r="ER5" s="51">
        <v>0</v>
      </c>
      <c r="ES5" s="51">
        <v>0</v>
      </c>
      <c r="ET5" s="51">
        <v>0</v>
      </c>
      <c r="EU5" s="51">
        <v>0</v>
      </c>
      <c r="EV5" s="51">
        <v>0</v>
      </c>
      <c r="EW5" s="51">
        <v>0</v>
      </c>
      <c r="EX5" s="51">
        <v>0</v>
      </c>
      <c r="EY5" s="51">
        <v>0</v>
      </c>
      <c r="EZ5" s="51">
        <v>0</v>
      </c>
      <c r="FA5" s="51">
        <v>0</v>
      </c>
      <c r="FB5" s="51">
        <v>0</v>
      </c>
      <c r="FC5" s="51">
        <v>0</v>
      </c>
      <c r="FD5" s="51">
        <v>0</v>
      </c>
      <c r="FE5" s="51">
        <v>0</v>
      </c>
      <c r="FF5" s="51">
        <v>0</v>
      </c>
      <c r="FG5" s="51">
        <v>0</v>
      </c>
      <c r="FH5" s="51">
        <v>0</v>
      </c>
      <c r="FI5" s="51">
        <v>0</v>
      </c>
      <c r="FJ5" s="51">
        <v>0</v>
      </c>
      <c r="FK5" s="51">
        <v>0</v>
      </c>
      <c r="FL5" s="51">
        <v>0</v>
      </c>
      <c r="FM5" s="51">
        <v>0</v>
      </c>
      <c r="FN5" s="51">
        <v>0</v>
      </c>
      <c r="FO5" s="51">
        <v>0</v>
      </c>
      <c r="FP5" s="51">
        <v>0</v>
      </c>
      <c r="FQ5" s="51">
        <v>0</v>
      </c>
      <c r="FR5" s="51">
        <v>0</v>
      </c>
      <c r="FS5" s="51">
        <v>0</v>
      </c>
      <c r="FT5" s="51">
        <v>0</v>
      </c>
      <c r="FU5" s="51">
        <v>0</v>
      </c>
      <c r="FV5" s="51">
        <v>0</v>
      </c>
      <c r="FW5" s="51">
        <v>0</v>
      </c>
      <c r="FX5" s="51">
        <v>0</v>
      </c>
      <c r="FY5" s="51">
        <v>0</v>
      </c>
      <c r="FZ5" s="51">
        <v>0</v>
      </c>
      <c r="GA5" s="51">
        <v>0</v>
      </c>
      <c r="GB5" s="51">
        <v>0</v>
      </c>
      <c r="GC5" s="51">
        <v>0</v>
      </c>
      <c r="GD5" s="51">
        <v>0</v>
      </c>
      <c r="GE5" s="51">
        <v>0</v>
      </c>
      <c r="GF5" s="51">
        <v>0</v>
      </c>
      <c r="GG5" s="51">
        <v>0</v>
      </c>
      <c r="GH5" s="51">
        <v>0</v>
      </c>
      <c r="GI5" s="51">
        <v>0</v>
      </c>
      <c r="GJ5" s="51">
        <v>0</v>
      </c>
      <c r="GK5" s="51">
        <v>0</v>
      </c>
      <c r="GL5" s="51">
        <v>0</v>
      </c>
      <c r="GM5" s="51">
        <v>0</v>
      </c>
      <c r="GN5" s="51">
        <v>0</v>
      </c>
      <c r="GO5" s="51">
        <v>0</v>
      </c>
      <c r="GP5" s="51">
        <v>0</v>
      </c>
      <c r="GQ5" s="51">
        <v>0</v>
      </c>
      <c r="GR5" s="51">
        <v>0</v>
      </c>
      <c r="GS5" s="51">
        <v>0</v>
      </c>
      <c r="GT5" s="51">
        <v>0</v>
      </c>
      <c r="GU5" s="51">
        <v>0</v>
      </c>
      <c r="GV5" s="51">
        <v>0</v>
      </c>
      <c r="GW5" s="51">
        <v>0</v>
      </c>
      <c r="GX5" s="51">
        <v>0</v>
      </c>
      <c r="GY5" s="51">
        <v>0</v>
      </c>
      <c r="GZ5" s="51">
        <v>0</v>
      </c>
      <c r="HA5" s="51">
        <v>0</v>
      </c>
      <c r="HB5" s="51">
        <v>0</v>
      </c>
      <c r="HC5" s="51">
        <v>0</v>
      </c>
      <c r="HD5" s="51">
        <v>0</v>
      </c>
      <c r="HE5" s="51">
        <v>0</v>
      </c>
      <c r="HF5" s="51">
        <v>0</v>
      </c>
      <c r="HG5" s="51">
        <v>0</v>
      </c>
      <c r="HH5" s="51">
        <v>0</v>
      </c>
      <c r="HI5" s="51">
        <v>0</v>
      </c>
      <c r="HJ5" s="51">
        <v>0</v>
      </c>
      <c r="HK5" s="51">
        <v>0</v>
      </c>
      <c r="HL5" s="51">
        <v>0</v>
      </c>
      <c r="HM5" s="51">
        <v>0</v>
      </c>
      <c r="HN5" s="51">
        <v>0</v>
      </c>
      <c r="HO5" s="51">
        <v>0</v>
      </c>
      <c r="HP5" s="51">
        <v>0</v>
      </c>
      <c r="HQ5" s="51">
        <v>0</v>
      </c>
      <c r="HR5" s="51">
        <v>0</v>
      </c>
      <c r="HS5" s="51">
        <v>0</v>
      </c>
      <c r="HT5" s="51">
        <v>0</v>
      </c>
      <c r="HU5" s="51">
        <v>0</v>
      </c>
      <c r="HV5" s="51">
        <v>0</v>
      </c>
      <c r="HW5" s="51">
        <v>0</v>
      </c>
      <c r="HX5" s="51">
        <v>0</v>
      </c>
      <c r="HY5" s="51">
        <v>0</v>
      </c>
      <c r="HZ5" s="51">
        <v>0</v>
      </c>
      <c r="IA5" s="51">
        <v>0</v>
      </c>
      <c r="IB5" s="51">
        <v>0</v>
      </c>
      <c r="IC5" s="51">
        <v>0</v>
      </c>
      <c r="ID5" s="51">
        <v>0</v>
      </c>
      <c r="IE5" s="51">
        <v>0</v>
      </c>
      <c r="IF5" s="51">
        <v>0</v>
      </c>
      <c r="IG5" s="51">
        <v>0</v>
      </c>
      <c r="IH5" s="51">
        <v>0</v>
      </c>
      <c r="II5" s="51">
        <v>0</v>
      </c>
      <c r="IJ5" s="51">
        <v>0</v>
      </c>
      <c r="IK5" s="51">
        <v>0</v>
      </c>
      <c r="IL5" s="51">
        <v>0</v>
      </c>
      <c r="IM5" s="51">
        <v>0</v>
      </c>
      <c r="IN5" s="51">
        <v>0</v>
      </c>
      <c r="IO5" s="51">
        <v>0</v>
      </c>
      <c r="IP5" s="51">
        <v>0</v>
      </c>
      <c r="IQ5" s="51">
        <v>0</v>
      </c>
      <c r="IR5" s="51">
        <v>0</v>
      </c>
      <c r="IS5" s="51">
        <v>0</v>
      </c>
      <c r="IT5" s="51">
        <v>0</v>
      </c>
      <c r="IU5" s="51">
        <v>0</v>
      </c>
      <c r="IV5" s="51">
        <v>0</v>
      </c>
      <c r="IW5" s="51">
        <v>0</v>
      </c>
      <c r="IX5" s="51">
        <v>0</v>
      </c>
      <c r="IY5" s="51">
        <v>0</v>
      </c>
      <c r="IZ5" s="51">
        <v>0</v>
      </c>
      <c r="JA5" s="51">
        <v>0</v>
      </c>
      <c r="JB5" s="51">
        <v>0</v>
      </c>
      <c r="JC5" s="51">
        <v>0</v>
      </c>
      <c r="JD5" s="51">
        <v>0</v>
      </c>
      <c r="JE5" s="51">
        <v>0</v>
      </c>
      <c r="JF5" s="51">
        <v>0</v>
      </c>
      <c r="JG5" s="51">
        <v>0</v>
      </c>
      <c r="JH5" s="51">
        <v>0</v>
      </c>
      <c r="JI5" s="51">
        <v>0</v>
      </c>
      <c r="JJ5" s="51">
        <v>0</v>
      </c>
      <c r="JK5" s="51">
        <v>0</v>
      </c>
      <c r="JL5" s="51">
        <v>0</v>
      </c>
      <c r="JM5" s="51">
        <v>0</v>
      </c>
      <c r="JN5" s="51">
        <v>0</v>
      </c>
      <c r="JO5" s="51">
        <v>0</v>
      </c>
      <c r="JP5" s="51">
        <v>0</v>
      </c>
      <c r="JQ5" s="51">
        <v>0</v>
      </c>
      <c r="JR5" s="51">
        <v>0</v>
      </c>
      <c r="JS5" s="51">
        <v>0</v>
      </c>
      <c r="JT5" s="51">
        <v>0</v>
      </c>
      <c r="JU5" s="51">
        <v>0</v>
      </c>
      <c r="JV5" s="51">
        <v>0</v>
      </c>
      <c r="JW5" s="51">
        <v>0</v>
      </c>
      <c r="JX5" s="51">
        <v>0</v>
      </c>
      <c r="JY5" s="51">
        <v>0</v>
      </c>
      <c r="JZ5" s="51">
        <v>0</v>
      </c>
      <c r="KA5" s="51">
        <v>0</v>
      </c>
      <c r="KB5" s="51">
        <v>0</v>
      </c>
      <c r="KC5" s="51">
        <v>0</v>
      </c>
      <c r="KD5" s="51">
        <v>0</v>
      </c>
      <c r="KE5" s="51">
        <v>0</v>
      </c>
      <c r="KF5" s="51">
        <v>0</v>
      </c>
      <c r="KG5" s="51">
        <v>0</v>
      </c>
      <c r="KH5" s="51">
        <v>0</v>
      </c>
      <c r="KI5" s="51">
        <v>0</v>
      </c>
      <c r="KJ5" s="51">
        <v>0</v>
      </c>
      <c r="KK5" s="51">
        <v>0</v>
      </c>
      <c r="KL5" s="51">
        <v>0</v>
      </c>
      <c r="KM5" s="51">
        <v>0</v>
      </c>
      <c r="KN5" s="51">
        <v>0</v>
      </c>
      <c r="KO5" s="51">
        <v>0</v>
      </c>
      <c r="KP5" s="51">
        <v>0</v>
      </c>
      <c r="KQ5" s="51">
        <v>0</v>
      </c>
      <c r="KR5" s="51">
        <v>0</v>
      </c>
      <c r="KS5" s="51">
        <v>0</v>
      </c>
      <c r="KT5" s="51">
        <v>0</v>
      </c>
      <c r="KU5" s="51">
        <v>0</v>
      </c>
      <c r="KV5" s="51">
        <v>0</v>
      </c>
      <c r="KW5" s="51">
        <v>0</v>
      </c>
      <c r="KX5" s="51">
        <v>0</v>
      </c>
      <c r="KY5" s="51">
        <v>0</v>
      </c>
      <c r="KZ5" s="51">
        <v>0</v>
      </c>
      <c r="LA5" s="51">
        <v>0</v>
      </c>
      <c r="LB5" s="51">
        <v>0</v>
      </c>
      <c r="LC5" s="51">
        <v>0</v>
      </c>
      <c r="LD5" s="51">
        <v>0</v>
      </c>
      <c r="LE5" s="51">
        <v>0</v>
      </c>
      <c r="LF5" s="51">
        <v>0</v>
      </c>
      <c r="LG5" s="51">
        <v>0</v>
      </c>
      <c r="LH5" s="51">
        <v>0</v>
      </c>
      <c r="LI5" s="51">
        <v>0</v>
      </c>
      <c r="LJ5" s="51">
        <v>0</v>
      </c>
      <c r="LK5" s="51">
        <v>0</v>
      </c>
      <c r="LL5" s="51">
        <v>0</v>
      </c>
      <c r="LM5" s="51">
        <v>0</v>
      </c>
      <c r="LN5" s="51">
        <v>0</v>
      </c>
      <c r="LO5" s="51">
        <v>0</v>
      </c>
      <c r="LP5" s="51">
        <v>0</v>
      </c>
      <c r="LQ5" s="51">
        <v>0</v>
      </c>
      <c r="LR5" s="51">
        <v>0</v>
      </c>
      <c r="LS5" s="51">
        <v>0</v>
      </c>
      <c r="LT5" s="51">
        <v>0</v>
      </c>
      <c r="LU5" s="51">
        <v>0</v>
      </c>
      <c r="LV5" s="51">
        <v>0</v>
      </c>
      <c r="LW5" s="51">
        <v>0</v>
      </c>
      <c r="LX5" s="51">
        <v>0</v>
      </c>
      <c r="LY5" s="51">
        <v>0</v>
      </c>
      <c r="LZ5" s="51">
        <v>0</v>
      </c>
      <c r="MA5" s="51">
        <v>0</v>
      </c>
      <c r="MB5" s="51">
        <v>0</v>
      </c>
      <c r="MC5" s="51">
        <v>0</v>
      </c>
      <c r="MD5" s="51">
        <v>0</v>
      </c>
      <c r="ME5" s="51">
        <v>0</v>
      </c>
      <c r="MF5" s="51">
        <v>0</v>
      </c>
      <c r="MG5" s="51">
        <v>0</v>
      </c>
      <c r="MH5" s="51">
        <v>0</v>
      </c>
      <c r="MI5" s="51">
        <v>0</v>
      </c>
      <c r="MJ5" s="51">
        <v>0</v>
      </c>
      <c r="MK5" s="51">
        <v>0</v>
      </c>
      <c r="ML5" s="51">
        <v>0</v>
      </c>
      <c r="MM5" s="51">
        <v>0</v>
      </c>
      <c r="MN5" s="51">
        <v>0</v>
      </c>
      <c r="MO5" s="51">
        <v>0</v>
      </c>
      <c r="MP5" s="51">
        <v>0</v>
      </c>
      <c r="MQ5" s="51">
        <v>0</v>
      </c>
      <c r="MR5" s="51">
        <v>0</v>
      </c>
      <c r="MS5" s="51">
        <v>0</v>
      </c>
      <c r="MT5" s="51">
        <v>0</v>
      </c>
      <c r="MU5" s="51">
        <v>0</v>
      </c>
      <c r="MV5" s="51">
        <v>0</v>
      </c>
      <c r="MW5" s="51">
        <v>0</v>
      </c>
      <c r="MX5" s="51">
        <v>0</v>
      </c>
      <c r="MY5" s="51">
        <v>0</v>
      </c>
      <c r="MZ5" s="51">
        <v>0</v>
      </c>
      <c r="NA5" s="51">
        <v>0</v>
      </c>
      <c r="NB5" s="51">
        <v>0</v>
      </c>
    </row>
    <row r="6" spans="1:366" x14ac:dyDescent="0.3">
      <c r="A6" t="s">
        <v>134</v>
      </c>
      <c r="B6" s="51">
        <v>0</v>
      </c>
      <c r="C6" s="51">
        <v>0</v>
      </c>
      <c r="D6" s="51">
        <v>0</v>
      </c>
      <c r="E6" s="51">
        <v>0</v>
      </c>
      <c r="F6" s="51">
        <v>0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0</v>
      </c>
      <c r="M6" s="51">
        <v>0</v>
      </c>
      <c r="N6" s="51">
        <v>0</v>
      </c>
      <c r="O6" s="51">
        <v>0</v>
      </c>
      <c r="P6" s="51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  <c r="AF6" s="51">
        <v>0</v>
      </c>
      <c r="AG6" s="51">
        <v>0</v>
      </c>
      <c r="AH6" s="51">
        <v>0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0</v>
      </c>
      <c r="AP6" s="51">
        <v>0</v>
      </c>
      <c r="AQ6" s="51">
        <v>0</v>
      </c>
      <c r="AR6" s="51">
        <v>0</v>
      </c>
      <c r="AS6" s="51">
        <v>0</v>
      </c>
      <c r="AT6" s="51">
        <v>0</v>
      </c>
      <c r="AU6" s="51">
        <v>0</v>
      </c>
      <c r="AV6" s="51">
        <v>0</v>
      </c>
      <c r="AW6" s="51">
        <v>0</v>
      </c>
      <c r="AX6" s="51">
        <v>0</v>
      </c>
      <c r="AY6" s="51">
        <v>0</v>
      </c>
      <c r="AZ6" s="51">
        <v>0</v>
      </c>
      <c r="BA6" s="51">
        <v>0</v>
      </c>
      <c r="BB6" s="51">
        <v>0</v>
      </c>
      <c r="BC6" s="51">
        <v>0</v>
      </c>
      <c r="BD6" s="51">
        <v>0</v>
      </c>
      <c r="BE6" s="51">
        <v>0</v>
      </c>
      <c r="BF6" s="51">
        <v>0</v>
      </c>
      <c r="BG6" s="51">
        <v>0</v>
      </c>
      <c r="BH6" s="51">
        <v>0</v>
      </c>
      <c r="BI6" s="51">
        <v>0</v>
      </c>
      <c r="BJ6" s="51">
        <v>0</v>
      </c>
      <c r="BK6" s="51">
        <v>0</v>
      </c>
      <c r="BL6" s="51">
        <v>0</v>
      </c>
      <c r="BM6" s="51">
        <v>0</v>
      </c>
      <c r="BN6" s="51">
        <v>0</v>
      </c>
      <c r="BO6" s="51">
        <v>0</v>
      </c>
      <c r="BP6" s="51">
        <v>0</v>
      </c>
      <c r="BQ6" s="51">
        <v>0</v>
      </c>
      <c r="BR6" s="51">
        <v>0</v>
      </c>
      <c r="BS6" s="51">
        <v>0</v>
      </c>
      <c r="BT6" s="51">
        <v>0</v>
      </c>
      <c r="BU6" s="51">
        <v>0</v>
      </c>
      <c r="BV6" s="51">
        <v>0</v>
      </c>
      <c r="BW6" s="51">
        <v>0</v>
      </c>
      <c r="BX6" s="51">
        <v>0</v>
      </c>
      <c r="BY6" s="51">
        <v>0</v>
      </c>
      <c r="BZ6" s="51">
        <v>0</v>
      </c>
      <c r="CA6" s="51">
        <v>0</v>
      </c>
      <c r="CB6" s="51">
        <v>0</v>
      </c>
      <c r="CC6" s="51">
        <v>0</v>
      </c>
      <c r="CD6" s="51">
        <v>0</v>
      </c>
      <c r="CE6" s="51">
        <v>0</v>
      </c>
      <c r="CF6" s="51">
        <v>0</v>
      </c>
      <c r="CG6" s="51">
        <v>0</v>
      </c>
      <c r="CH6" s="51">
        <v>0</v>
      </c>
      <c r="CI6" s="51">
        <v>0</v>
      </c>
      <c r="CJ6" s="51">
        <v>0</v>
      </c>
      <c r="CK6" s="51">
        <v>0</v>
      </c>
      <c r="CL6" s="51">
        <v>0</v>
      </c>
      <c r="CM6" s="51">
        <v>0</v>
      </c>
      <c r="CN6" s="51">
        <v>0</v>
      </c>
      <c r="CO6" s="51">
        <v>0</v>
      </c>
      <c r="CP6" s="51">
        <v>0</v>
      </c>
      <c r="CQ6" s="51">
        <v>0</v>
      </c>
      <c r="CR6" s="51">
        <v>0</v>
      </c>
      <c r="CS6" s="51">
        <v>0</v>
      </c>
      <c r="CT6" s="51">
        <v>0</v>
      </c>
      <c r="CU6" s="51">
        <v>0</v>
      </c>
      <c r="CV6" s="51">
        <v>0</v>
      </c>
      <c r="CW6" s="51">
        <v>0</v>
      </c>
      <c r="CX6" s="51">
        <v>0</v>
      </c>
      <c r="CY6" s="51">
        <v>0</v>
      </c>
      <c r="CZ6" s="51">
        <v>0</v>
      </c>
      <c r="DA6" s="51">
        <v>0</v>
      </c>
      <c r="DB6" s="51">
        <v>0</v>
      </c>
      <c r="DC6" s="51">
        <v>0</v>
      </c>
      <c r="DD6" s="51">
        <v>0</v>
      </c>
      <c r="DE6" s="51">
        <v>0</v>
      </c>
      <c r="DF6" s="51">
        <v>0</v>
      </c>
      <c r="DG6" s="51">
        <v>0</v>
      </c>
      <c r="DH6" s="51">
        <v>0</v>
      </c>
      <c r="DI6" s="51">
        <v>0</v>
      </c>
      <c r="DJ6" s="51">
        <v>0</v>
      </c>
      <c r="DK6" s="51">
        <v>0</v>
      </c>
      <c r="DL6" s="51">
        <v>0</v>
      </c>
      <c r="DM6" s="51">
        <v>0</v>
      </c>
      <c r="DN6" s="51">
        <v>0</v>
      </c>
      <c r="DO6" s="51">
        <v>0</v>
      </c>
      <c r="DP6" s="51">
        <v>0</v>
      </c>
      <c r="DQ6" s="51">
        <v>0</v>
      </c>
      <c r="DR6" s="51">
        <v>0</v>
      </c>
      <c r="DS6" s="51">
        <v>0</v>
      </c>
      <c r="DT6" s="51">
        <v>0</v>
      </c>
      <c r="DU6" s="51">
        <v>0</v>
      </c>
      <c r="DV6" s="51">
        <v>0</v>
      </c>
      <c r="DW6" s="51">
        <v>0</v>
      </c>
      <c r="DX6" s="51">
        <v>0</v>
      </c>
      <c r="DY6" s="51">
        <v>0</v>
      </c>
      <c r="DZ6" s="51">
        <v>0</v>
      </c>
      <c r="EA6" s="51">
        <v>0</v>
      </c>
      <c r="EB6" s="51">
        <v>0</v>
      </c>
      <c r="EC6" s="51">
        <v>0</v>
      </c>
      <c r="ED6" s="51">
        <v>0</v>
      </c>
      <c r="EE6" s="51">
        <v>0</v>
      </c>
      <c r="EF6" s="51">
        <v>0</v>
      </c>
      <c r="EG6" s="51">
        <v>0</v>
      </c>
      <c r="EH6" s="51">
        <v>0</v>
      </c>
      <c r="EI6" s="51">
        <v>0</v>
      </c>
      <c r="EJ6" s="51">
        <v>0</v>
      </c>
      <c r="EK6" s="51">
        <v>0</v>
      </c>
      <c r="EL6" s="51">
        <v>0</v>
      </c>
      <c r="EM6" s="51">
        <v>0</v>
      </c>
      <c r="EN6" s="51">
        <v>0</v>
      </c>
      <c r="EO6" s="51">
        <v>0</v>
      </c>
      <c r="EP6" s="51">
        <v>0</v>
      </c>
      <c r="EQ6" s="51">
        <v>0</v>
      </c>
      <c r="ER6" s="51">
        <v>0</v>
      </c>
      <c r="ES6" s="51">
        <v>0</v>
      </c>
      <c r="ET6" s="51">
        <v>0</v>
      </c>
      <c r="EU6" s="51">
        <v>0</v>
      </c>
      <c r="EV6" s="51">
        <v>0</v>
      </c>
      <c r="EW6" s="51">
        <v>0</v>
      </c>
      <c r="EX6" s="51">
        <v>0</v>
      </c>
      <c r="EY6" s="51">
        <v>0</v>
      </c>
      <c r="EZ6" s="51">
        <v>0</v>
      </c>
      <c r="FA6" s="51">
        <v>0</v>
      </c>
      <c r="FB6" s="51">
        <v>0</v>
      </c>
      <c r="FC6" s="51">
        <v>0</v>
      </c>
      <c r="FD6" s="51">
        <v>0</v>
      </c>
      <c r="FE6" s="51">
        <v>0</v>
      </c>
      <c r="FF6" s="51">
        <v>0</v>
      </c>
      <c r="FG6" s="51">
        <v>0</v>
      </c>
      <c r="FH6" s="51">
        <v>0</v>
      </c>
      <c r="FI6" s="51">
        <v>0</v>
      </c>
      <c r="FJ6" s="51">
        <v>0</v>
      </c>
      <c r="FK6" s="51">
        <v>0</v>
      </c>
      <c r="FL6" s="51">
        <v>0</v>
      </c>
      <c r="FM6" s="51">
        <v>0</v>
      </c>
      <c r="FN6" s="51">
        <v>0</v>
      </c>
      <c r="FO6" s="51">
        <v>0</v>
      </c>
      <c r="FP6" s="51">
        <v>0</v>
      </c>
      <c r="FQ6" s="51">
        <v>0</v>
      </c>
      <c r="FR6" s="51">
        <v>0</v>
      </c>
      <c r="FS6" s="51">
        <v>0</v>
      </c>
      <c r="FT6" s="51">
        <v>0</v>
      </c>
      <c r="FU6" s="51">
        <v>0</v>
      </c>
      <c r="FV6" s="51">
        <v>0</v>
      </c>
      <c r="FW6" s="51">
        <v>0</v>
      </c>
      <c r="FX6" s="51">
        <v>0</v>
      </c>
      <c r="FY6" s="51">
        <v>0</v>
      </c>
      <c r="FZ6" s="51">
        <v>0</v>
      </c>
      <c r="GA6" s="51">
        <v>0</v>
      </c>
      <c r="GB6" s="51">
        <v>0</v>
      </c>
      <c r="GC6" s="51">
        <v>0</v>
      </c>
      <c r="GD6" s="51">
        <v>0</v>
      </c>
      <c r="GE6" s="51">
        <v>0</v>
      </c>
      <c r="GF6" s="51">
        <v>0</v>
      </c>
      <c r="GG6" s="51">
        <v>0</v>
      </c>
      <c r="GH6" s="51">
        <v>0</v>
      </c>
      <c r="GI6" s="51">
        <v>0</v>
      </c>
      <c r="GJ6" s="51">
        <v>0</v>
      </c>
      <c r="GK6" s="51">
        <v>0</v>
      </c>
      <c r="GL6" s="51">
        <v>0</v>
      </c>
      <c r="GM6" s="51">
        <v>0</v>
      </c>
      <c r="GN6" s="51">
        <v>0</v>
      </c>
      <c r="GO6" s="51">
        <v>0</v>
      </c>
      <c r="GP6" s="51">
        <v>0</v>
      </c>
      <c r="GQ6" s="51">
        <v>0</v>
      </c>
      <c r="GR6" s="51">
        <v>0</v>
      </c>
      <c r="GS6" s="51">
        <v>0</v>
      </c>
      <c r="GT6" s="51">
        <v>0</v>
      </c>
      <c r="GU6" s="51">
        <v>0</v>
      </c>
      <c r="GV6" s="51">
        <v>0</v>
      </c>
      <c r="GW6" s="51">
        <v>0</v>
      </c>
      <c r="GX6" s="51">
        <v>0</v>
      </c>
      <c r="GY6" s="51">
        <v>0</v>
      </c>
      <c r="GZ6" s="51">
        <v>0</v>
      </c>
      <c r="HA6" s="51">
        <v>0</v>
      </c>
      <c r="HB6" s="51">
        <v>0</v>
      </c>
      <c r="HC6" s="51">
        <v>0</v>
      </c>
      <c r="HD6" s="51">
        <v>0</v>
      </c>
      <c r="HE6" s="51">
        <v>0</v>
      </c>
      <c r="HF6" s="51">
        <v>0</v>
      </c>
      <c r="HG6" s="51">
        <v>0</v>
      </c>
      <c r="HH6" s="51">
        <v>0</v>
      </c>
      <c r="HI6" s="51">
        <v>0</v>
      </c>
      <c r="HJ6" s="51">
        <v>0</v>
      </c>
      <c r="HK6" s="51">
        <v>0</v>
      </c>
      <c r="HL6" s="51">
        <v>0</v>
      </c>
      <c r="HM6" s="51">
        <v>0</v>
      </c>
      <c r="HN6" s="51">
        <v>0</v>
      </c>
      <c r="HO6" s="51">
        <v>0</v>
      </c>
      <c r="HP6" s="51">
        <v>0</v>
      </c>
      <c r="HQ6" s="51">
        <v>0</v>
      </c>
      <c r="HR6" s="51">
        <v>0</v>
      </c>
      <c r="HS6" s="51">
        <v>0</v>
      </c>
      <c r="HT6" s="51">
        <v>0</v>
      </c>
      <c r="HU6" s="51">
        <v>0</v>
      </c>
      <c r="HV6" s="51">
        <v>0</v>
      </c>
      <c r="HW6" s="51">
        <v>0</v>
      </c>
      <c r="HX6" s="51">
        <v>0</v>
      </c>
      <c r="HY6" s="51">
        <v>0</v>
      </c>
      <c r="HZ6" s="51">
        <v>0</v>
      </c>
      <c r="IA6" s="51">
        <v>0</v>
      </c>
      <c r="IB6" s="51">
        <v>0</v>
      </c>
      <c r="IC6" s="51">
        <v>0</v>
      </c>
      <c r="ID6" s="51">
        <v>0</v>
      </c>
      <c r="IE6" s="51">
        <v>0</v>
      </c>
      <c r="IF6" s="51">
        <v>0</v>
      </c>
      <c r="IG6" s="51">
        <v>0</v>
      </c>
      <c r="IH6" s="51">
        <v>0</v>
      </c>
      <c r="II6" s="51">
        <v>0</v>
      </c>
      <c r="IJ6" s="51">
        <v>0</v>
      </c>
      <c r="IK6" s="51">
        <v>0</v>
      </c>
      <c r="IL6" s="51">
        <v>0</v>
      </c>
      <c r="IM6" s="51">
        <v>0</v>
      </c>
      <c r="IN6" s="51">
        <v>0</v>
      </c>
      <c r="IO6" s="51">
        <v>0</v>
      </c>
      <c r="IP6" s="51">
        <v>0</v>
      </c>
      <c r="IQ6" s="51">
        <v>0</v>
      </c>
      <c r="IR6" s="51">
        <v>0</v>
      </c>
      <c r="IS6" s="51">
        <v>0</v>
      </c>
      <c r="IT6" s="51">
        <v>0</v>
      </c>
      <c r="IU6" s="51">
        <v>0</v>
      </c>
      <c r="IV6" s="51">
        <v>0</v>
      </c>
      <c r="IW6" s="51">
        <v>0</v>
      </c>
      <c r="IX6" s="51">
        <v>0</v>
      </c>
      <c r="IY6" s="51">
        <v>0</v>
      </c>
      <c r="IZ6" s="51">
        <v>0</v>
      </c>
      <c r="JA6" s="51">
        <v>0</v>
      </c>
      <c r="JB6" s="51">
        <v>0</v>
      </c>
      <c r="JC6" s="51">
        <v>0</v>
      </c>
      <c r="JD6" s="51">
        <v>0</v>
      </c>
      <c r="JE6" s="51">
        <v>0</v>
      </c>
      <c r="JF6" s="51">
        <v>0</v>
      </c>
      <c r="JG6" s="51">
        <v>0</v>
      </c>
      <c r="JH6" s="51">
        <v>0</v>
      </c>
      <c r="JI6" s="51">
        <v>0</v>
      </c>
      <c r="JJ6" s="51">
        <v>0</v>
      </c>
      <c r="JK6" s="51">
        <v>0</v>
      </c>
      <c r="JL6" s="51">
        <v>0</v>
      </c>
      <c r="JM6" s="51">
        <v>0</v>
      </c>
      <c r="JN6" s="51">
        <v>0</v>
      </c>
      <c r="JO6" s="51">
        <v>0</v>
      </c>
      <c r="JP6" s="51">
        <v>0</v>
      </c>
      <c r="JQ6" s="51">
        <v>0</v>
      </c>
      <c r="JR6" s="51">
        <v>0</v>
      </c>
      <c r="JS6" s="51">
        <v>0</v>
      </c>
      <c r="JT6" s="51">
        <v>0</v>
      </c>
      <c r="JU6" s="51">
        <v>0</v>
      </c>
      <c r="JV6" s="51">
        <v>0</v>
      </c>
      <c r="JW6" s="51">
        <v>0</v>
      </c>
      <c r="JX6" s="51">
        <v>0</v>
      </c>
      <c r="JY6" s="51">
        <v>0</v>
      </c>
      <c r="JZ6" s="51">
        <v>0</v>
      </c>
      <c r="KA6" s="51">
        <v>0</v>
      </c>
      <c r="KB6" s="51">
        <v>0</v>
      </c>
      <c r="KC6" s="51">
        <v>0</v>
      </c>
      <c r="KD6" s="51">
        <v>0</v>
      </c>
      <c r="KE6" s="51">
        <v>0</v>
      </c>
      <c r="KF6" s="51">
        <v>0</v>
      </c>
      <c r="KG6" s="51">
        <v>0</v>
      </c>
      <c r="KH6" s="51">
        <v>0</v>
      </c>
      <c r="KI6" s="51">
        <v>0</v>
      </c>
      <c r="KJ6" s="51">
        <v>0</v>
      </c>
      <c r="KK6" s="51">
        <v>0</v>
      </c>
      <c r="KL6" s="51">
        <v>0</v>
      </c>
      <c r="KM6" s="51">
        <v>0</v>
      </c>
      <c r="KN6" s="51">
        <v>0</v>
      </c>
      <c r="KO6" s="51">
        <v>0</v>
      </c>
      <c r="KP6" s="51">
        <v>0</v>
      </c>
      <c r="KQ6" s="51">
        <v>0</v>
      </c>
      <c r="KR6" s="51">
        <v>0</v>
      </c>
      <c r="KS6" s="51">
        <v>0</v>
      </c>
      <c r="KT6" s="51">
        <v>0</v>
      </c>
      <c r="KU6" s="51">
        <v>0</v>
      </c>
      <c r="KV6" s="51">
        <v>0</v>
      </c>
      <c r="KW6" s="51">
        <v>0</v>
      </c>
      <c r="KX6" s="51">
        <v>0</v>
      </c>
      <c r="KY6" s="51">
        <v>0</v>
      </c>
      <c r="KZ6" s="51">
        <v>0</v>
      </c>
      <c r="LA6" s="51">
        <v>0</v>
      </c>
      <c r="LB6" s="51">
        <v>0</v>
      </c>
      <c r="LC6" s="51">
        <v>0</v>
      </c>
      <c r="LD6" s="51">
        <v>0</v>
      </c>
      <c r="LE6" s="51">
        <v>0</v>
      </c>
      <c r="LF6" s="51">
        <v>0</v>
      </c>
      <c r="LG6" s="51">
        <v>0</v>
      </c>
      <c r="LH6" s="51">
        <v>0</v>
      </c>
      <c r="LI6" s="51">
        <v>0</v>
      </c>
      <c r="LJ6" s="51">
        <v>0</v>
      </c>
      <c r="LK6" s="51">
        <v>0</v>
      </c>
      <c r="LL6" s="51">
        <v>0</v>
      </c>
      <c r="LM6" s="51">
        <v>0</v>
      </c>
      <c r="LN6" s="51">
        <v>0</v>
      </c>
      <c r="LO6" s="51">
        <v>0</v>
      </c>
      <c r="LP6" s="51">
        <v>0</v>
      </c>
      <c r="LQ6" s="51">
        <v>0</v>
      </c>
      <c r="LR6" s="51">
        <v>0</v>
      </c>
      <c r="LS6" s="51">
        <v>0</v>
      </c>
      <c r="LT6" s="51">
        <v>0</v>
      </c>
      <c r="LU6" s="51">
        <v>0</v>
      </c>
      <c r="LV6" s="51">
        <v>0</v>
      </c>
      <c r="LW6" s="51">
        <v>0</v>
      </c>
      <c r="LX6" s="51">
        <v>0</v>
      </c>
      <c r="LY6" s="51">
        <v>0</v>
      </c>
      <c r="LZ6" s="51">
        <v>0</v>
      </c>
      <c r="MA6" s="51">
        <v>0</v>
      </c>
      <c r="MB6" s="51">
        <v>0</v>
      </c>
      <c r="MC6" s="51">
        <v>0</v>
      </c>
      <c r="MD6" s="51">
        <v>0</v>
      </c>
      <c r="ME6" s="51">
        <v>0</v>
      </c>
      <c r="MF6" s="51">
        <v>0</v>
      </c>
      <c r="MG6" s="51">
        <v>0</v>
      </c>
      <c r="MH6" s="51">
        <v>0</v>
      </c>
      <c r="MI6" s="51">
        <v>0</v>
      </c>
      <c r="MJ6" s="51">
        <v>0</v>
      </c>
      <c r="MK6" s="51">
        <v>0</v>
      </c>
      <c r="ML6" s="51">
        <v>0</v>
      </c>
      <c r="MM6" s="51">
        <v>0</v>
      </c>
      <c r="MN6" s="51">
        <v>0</v>
      </c>
      <c r="MO6" s="51">
        <v>0</v>
      </c>
      <c r="MP6" s="51">
        <v>0</v>
      </c>
      <c r="MQ6" s="51">
        <v>0</v>
      </c>
      <c r="MR6" s="51">
        <v>0</v>
      </c>
      <c r="MS6" s="51">
        <v>0</v>
      </c>
      <c r="MT6" s="51">
        <v>0</v>
      </c>
      <c r="MU6" s="51">
        <v>0</v>
      </c>
      <c r="MV6" s="51">
        <v>0</v>
      </c>
      <c r="MW6" s="51">
        <v>0</v>
      </c>
      <c r="MX6" s="51">
        <v>0</v>
      </c>
      <c r="MY6" s="51">
        <v>0</v>
      </c>
      <c r="MZ6" s="51">
        <v>0</v>
      </c>
      <c r="NA6" s="51">
        <v>0</v>
      </c>
      <c r="NB6" s="51">
        <v>0</v>
      </c>
    </row>
    <row r="7" spans="1:366" x14ac:dyDescent="0.3">
      <c r="A7" t="s">
        <v>65</v>
      </c>
      <c r="B7" s="51">
        <v>0</v>
      </c>
      <c r="C7" s="51">
        <v>0</v>
      </c>
      <c r="D7" s="51">
        <v>0</v>
      </c>
      <c r="E7" s="51">
        <v>0</v>
      </c>
      <c r="F7" s="51">
        <v>0</v>
      </c>
      <c r="G7" s="51">
        <v>0</v>
      </c>
      <c r="H7" s="51">
        <v>0</v>
      </c>
      <c r="I7" s="51">
        <v>0</v>
      </c>
      <c r="J7" s="51">
        <v>0</v>
      </c>
      <c r="K7" s="51">
        <v>0</v>
      </c>
      <c r="L7" s="51">
        <v>0</v>
      </c>
      <c r="M7" s="51">
        <v>0</v>
      </c>
      <c r="N7" s="51">
        <v>0</v>
      </c>
      <c r="O7" s="51">
        <v>0</v>
      </c>
      <c r="P7" s="51">
        <v>0</v>
      </c>
      <c r="Q7" s="51">
        <v>0</v>
      </c>
      <c r="R7" s="51">
        <v>0</v>
      </c>
      <c r="S7" s="51">
        <v>0</v>
      </c>
      <c r="T7" s="51">
        <v>0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  <c r="AF7" s="51">
        <v>0</v>
      </c>
      <c r="AG7" s="51">
        <v>0</v>
      </c>
      <c r="AH7" s="51">
        <v>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0</v>
      </c>
      <c r="AQ7" s="51">
        <v>0</v>
      </c>
      <c r="AR7" s="51">
        <v>0</v>
      </c>
      <c r="AS7" s="51">
        <v>0</v>
      </c>
      <c r="AT7" s="51">
        <v>0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0</v>
      </c>
      <c r="BA7" s="51">
        <v>0</v>
      </c>
      <c r="BB7" s="51">
        <v>0</v>
      </c>
      <c r="BC7" s="51">
        <v>0</v>
      </c>
      <c r="BD7" s="51">
        <v>0</v>
      </c>
      <c r="BE7" s="51">
        <v>0</v>
      </c>
      <c r="BF7" s="51">
        <v>0</v>
      </c>
      <c r="BG7" s="51">
        <v>0</v>
      </c>
      <c r="BH7" s="51">
        <v>0</v>
      </c>
      <c r="BI7" s="51">
        <v>0</v>
      </c>
      <c r="BJ7" s="51">
        <v>0</v>
      </c>
      <c r="BK7" s="51">
        <v>0</v>
      </c>
      <c r="BL7" s="51">
        <v>0</v>
      </c>
      <c r="BM7" s="51">
        <v>0</v>
      </c>
      <c r="BN7" s="51">
        <v>0</v>
      </c>
      <c r="BO7" s="51">
        <v>0</v>
      </c>
      <c r="BP7" s="51">
        <v>0</v>
      </c>
      <c r="BQ7" s="51">
        <v>0</v>
      </c>
      <c r="BR7" s="51">
        <v>0</v>
      </c>
      <c r="BS7" s="51">
        <v>0</v>
      </c>
      <c r="BT7" s="51">
        <v>0</v>
      </c>
      <c r="BU7" s="51">
        <v>0</v>
      </c>
      <c r="BV7" s="51">
        <v>0</v>
      </c>
      <c r="BW7" s="51">
        <v>0</v>
      </c>
      <c r="BX7" s="51">
        <v>0</v>
      </c>
      <c r="BY7" s="51">
        <v>0</v>
      </c>
      <c r="BZ7" s="51">
        <v>0</v>
      </c>
      <c r="CA7" s="51">
        <v>0</v>
      </c>
      <c r="CB7" s="51">
        <v>0</v>
      </c>
      <c r="CC7" s="51">
        <v>0</v>
      </c>
      <c r="CD7" s="51">
        <v>0</v>
      </c>
      <c r="CE7" s="51">
        <v>0</v>
      </c>
      <c r="CF7" s="51">
        <v>0</v>
      </c>
      <c r="CG7" s="51">
        <v>0</v>
      </c>
      <c r="CH7" s="51">
        <v>0</v>
      </c>
      <c r="CI7" s="51">
        <v>0</v>
      </c>
      <c r="CJ7" s="51">
        <v>0</v>
      </c>
      <c r="CK7" s="51">
        <v>0</v>
      </c>
      <c r="CL7" s="51">
        <v>0</v>
      </c>
      <c r="CM7" s="51">
        <v>0</v>
      </c>
      <c r="CN7" s="51">
        <v>0</v>
      </c>
      <c r="CO7" s="51">
        <v>0</v>
      </c>
      <c r="CP7" s="51">
        <v>0</v>
      </c>
      <c r="CQ7" s="51">
        <v>0</v>
      </c>
      <c r="CR7" s="51">
        <v>0</v>
      </c>
      <c r="CS7" s="51">
        <v>0</v>
      </c>
      <c r="CT7" s="51">
        <v>0</v>
      </c>
      <c r="CU7" s="51">
        <v>0</v>
      </c>
      <c r="CV7" s="51">
        <v>0</v>
      </c>
      <c r="CW7" s="51">
        <v>0</v>
      </c>
      <c r="CX7" s="51">
        <v>0</v>
      </c>
      <c r="CY7" s="51">
        <v>0</v>
      </c>
      <c r="CZ7" s="51">
        <v>0</v>
      </c>
      <c r="DA7" s="51">
        <v>0</v>
      </c>
      <c r="DB7" s="51">
        <v>0</v>
      </c>
      <c r="DC7" s="51">
        <v>0</v>
      </c>
      <c r="DD7" s="51">
        <v>0</v>
      </c>
      <c r="DE7" s="51">
        <v>1</v>
      </c>
      <c r="DF7" s="51">
        <v>1</v>
      </c>
      <c r="DG7" s="51">
        <v>1</v>
      </c>
      <c r="DH7" s="51">
        <v>1</v>
      </c>
      <c r="DI7" s="51">
        <v>1</v>
      </c>
      <c r="DJ7" s="51">
        <v>1</v>
      </c>
      <c r="DK7" s="51">
        <v>1</v>
      </c>
      <c r="DL7" s="51">
        <v>1</v>
      </c>
      <c r="DM7" s="51">
        <v>1</v>
      </c>
      <c r="DN7" s="51">
        <v>1</v>
      </c>
      <c r="DO7" s="51">
        <v>1</v>
      </c>
      <c r="DP7" s="51">
        <v>1</v>
      </c>
      <c r="DQ7" s="51">
        <v>1</v>
      </c>
      <c r="DR7" s="51">
        <v>1</v>
      </c>
      <c r="DS7" s="51">
        <v>1</v>
      </c>
      <c r="DT7" s="51">
        <v>1</v>
      </c>
      <c r="DU7" s="51">
        <v>1</v>
      </c>
      <c r="DV7" s="51">
        <v>1</v>
      </c>
      <c r="DW7" s="51">
        <v>1</v>
      </c>
      <c r="DX7" s="51">
        <v>1</v>
      </c>
      <c r="DY7" s="51">
        <v>1</v>
      </c>
      <c r="DZ7" s="51">
        <v>1</v>
      </c>
      <c r="EA7" s="51">
        <v>1</v>
      </c>
      <c r="EB7" s="51">
        <v>1</v>
      </c>
      <c r="EC7" s="51">
        <v>1</v>
      </c>
      <c r="ED7" s="51">
        <v>1</v>
      </c>
      <c r="EE7" s="51">
        <v>1</v>
      </c>
      <c r="EF7" s="51">
        <v>1</v>
      </c>
      <c r="EG7" s="51">
        <v>1</v>
      </c>
      <c r="EH7" s="51">
        <v>1</v>
      </c>
      <c r="EI7" s="51">
        <v>1</v>
      </c>
      <c r="EJ7" s="51">
        <v>1</v>
      </c>
      <c r="EK7" s="51">
        <v>1</v>
      </c>
      <c r="EL7" s="51">
        <v>1</v>
      </c>
      <c r="EM7" s="51">
        <v>1</v>
      </c>
      <c r="EN7" s="51">
        <v>1</v>
      </c>
      <c r="EO7" s="51">
        <v>1</v>
      </c>
      <c r="EP7" s="51">
        <v>1</v>
      </c>
      <c r="EQ7" s="51">
        <v>1</v>
      </c>
      <c r="ER7" s="51">
        <v>1</v>
      </c>
      <c r="ES7" s="51">
        <v>1</v>
      </c>
      <c r="ET7" s="51">
        <v>1</v>
      </c>
      <c r="EU7" s="51">
        <v>1</v>
      </c>
      <c r="EV7" s="51">
        <v>1</v>
      </c>
      <c r="EW7" s="51">
        <v>1</v>
      </c>
      <c r="EX7" s="51">
        <v>1</v>
      </c>
      <c r="EY7" s="51">
        <v>1</v>
      </c>
      <c r="EZ7" s="51">
        <v>1</v>
      </c>
      <c r="FA7" s="51">
        <v>1</v>
      </c>
      <c r="FB7" s="51">
        <v>1</v>
      </c>
      <c r="FC7" s="51">
        <v>1</v>
      </c>
      <c r="FD7" s="51">
        <v>1</v>
      </c>
      <c r="FE7" s="51">
        <v>1</v>
      </c>
      <c r="FF7" s="51">
        <v>1</v>
      </c>
      <c r="FG7" s="51">
        <v>1</v>
      </c>
      <c r="FH7" s="51">
        <v>1</v>
      </c>
      <c r="FI7" s="51">
        <v>1</v>
      </c>
      <c r="FJ7" s="51">
        <v>1</v>
      </c>
      <c r="FK7" s="51">
        <v>1</v>
      </c>
      <c r="FL7" s="51">
        <v>1</v>
      </c>
      <c r="FM7" s="51">
        <v>1</v>
      </c>
      <c r="FN7" s="51">
        <v>1</v>
      </c>
      <c r="FO7" s="51">
        <v>1</v>
      </c>
      <c r="FP7" s="51">
        <v>1</v>
      </c>
      <c r="FQ7" s="51">
        <v>1</v>
      </c>
      <c r="FR7" s="51">
        <v>1</v>
      </c>
      <c r="FS7" s="51">
        <v>1</v>
      </c>
      <c r="FT7" s="51">
        <v>1</v>
      </c>
      <c r="FU7" s="51">
        <v>1</v>
      </c>
      <c r="FV7" s="51">
        <v>1</v>
      </c>
      <c r="FW7" s="51">
        <v>1</v>
      </c>
      <c r="FX7" s="51">
        <v>1</v>
      </c>
      <c r="FY7" s="51">
        <v>1</v>
      </c>
      <c r="FZ7" s="51">
        <v>1</v>
      </c>
      <c r="GA7" s="51">
        <v>1</v>
      </c>
      <c r="GB7" s="51">
        <v>1</v>
      </c>
      <c r="GC7" s="51">
        <v>1</v>
      </c>
      <c r="GD7" s="51">
        <v>1</v>
      </c>
      <c r="GE7" s="51">
        <v>1</v>
      </c>
      <c r="GF7" s="51">
        <v>1</v>
      </c>
      <c r="GG7" s="51">
        <v>1</v>
      </c>
      <c r="GH7" s="51">
        <v>1</v>
      </c>
      <c r="GI7" s="51">
        <v>1</v>
      </c>
      <c r="GJ7" s="51">
        <v>1</v>
      </c>
      <c r="GK7" s="51">
        <v>1</v>
      </c>
      <c r="GL7" s="51">
        <v>1</v>
      </c>
      <c r="GM7" s="51">
        <v>1</v>
      </c>
      <c r="GN7" s="51">
        <v>1</v>
      </c>
      <c r="GO7" s="51">
        <v>1</v>
      </c>
      <c r="GP7" s="51">
        <v>1</v>
      </c>
      <c r="GQ7" s="51">
        <v>1</v>
      </c>
      <c r="GR7" s="51">
        <v>1</v>
      </c>
      <c r="GS7" s="51">
        <v>1</v>
      </c>
      <c r="GT7" s="51">
        <v>1</v>
      </c>
      <c r="GU7" s="51">
        <v>1</v>
      </c>
      <c r="GV7" s="51">
        <v>1</v>
      </c>
      <c r="GW7" s="51">
        <v>1</v>
      </c>
      <c r="GX7" s="51">
        <v>1</v>
      </c>
      <c r="GY7" s="51">
        <v>0</v>
      </c>
      <c r="GZ7" s="51">
        <v>0</v>
      </c>
      <c r="HA7" s="51">
        <v>0</v>
      </c>
      <c r="HB7" s="51">
        <v>0</v>
      </c>
      <c r="HC7" s="51">
        <v>0</v>
      </c>
      <c r="HD7" s="51">
        <v>0</v>
      </c>
      <c r="HE7" s="51">
        <v>0</v>
      </c>
      <c r="HF7" s="51">
        <v>0</v>
      </c>
      <c r="HG7" s="51">
        <v>0</v>
      </c>
      <c r="HH7" s="51">
        <v>0</v>
      </c>
      <c r="HI7" s="51">
        <v>0</v>
      </c>
      <c r="HJ7" s="51">
        <v>0</v>
      </c>
      <c r="HK7" s="51">
        <v>0</v>
      </c>
      <c r="HL7" s="51">
        <v>0</v>
      </c>
      <c r="HM7" s="51">
        <v>0</v>
      </c>
      <c r="HN7" s="51">
        <v>0</v>
      </c>
      <c r="HO7" s="51">
        <v>1</v>
      </c>
      <c r="HP7" s="51">
        <v>1</v>
      </c>
      <c r="HQ7" s="51">
        <v>1</v>
      </c>
      <c r="HR7" s="51">
        <v>1</v>
      </c>
      <c r="HS7" s="51">
        <v>1</v>
      </c>
      <c r="HT7" s="51">
        <v>1</v>
      </c>
      <c r="HU7" s="51">
        <v>1</v>
      </c>
      <c r="HV7" s="51">
        <v>1</v>
      </c>
      <c r="HW7" s="51">
        <v>1</v>
      </c>
      <c r="HX7" s="51">
        <v>1</v>
      </c>
      <c r="HY7" s="51">
        <v>1</v>
      </c>
      <c r="HZ7" s="51">
        <v>1</v>
      </c>
      <c r="IA7" s="51">
        <v>1</v>
      </c>
      <c r="IB7" s="51">
        <v>1</v>
      </c>
      <c r="IC7" s="51">
        <v>1</v>
      </c>
      <c r="ID7" s="51">
        <v>1</v>
      </c>
      <c r="IE7" s="51">
        <v>1</v>
      </c>
      <c r="IF7" s="51">
        <v>1</v>
      </c>
      <c r="IG7" s="51">
        <v>1</v>
      </c>
      <c r="IH7" s="51">
        <v>1</v>
      </c>
      <c r="II7" s="51">
        <v>1</v>
      </c>
      <c r="IJ7" s="51">
        <v>1</v>
      </c>
      <c r="IK7" s="51">
        <v>1</v>
      </c>
      <c r="IL7" s="51">
        <v>1</v>
      </c>
      <c r="IM7" s="51">
        <v>1</v>
      </c>
      <c r="IN7" s="51">
        <v>1</v>
      </c>
      <c r="IO7" s="51">
        <v>1</v>
      </c>
      <c r="IP7" s="51">
        <v>1</v>
      </c>
      <c r="IQ7" s="51">
        <v>1</v>
      </c>
      <c r="IR7" s="51">
        <v>1</v>
      </c>
      <c r="IS7" s="51">
        <v>1</v>
      </c>
      <c r="IT7" s="51">
        <v>1</v>
      </c>
      <c r="IU7" s="51">
        <v>1</v>
      </c>
      <c r="IV7" s="51">
        <v>1</v>
      </c>
      <c r="IW7" s="51">
        <v>1</v>
      </c>
      <c r="IX7" s="51">
        <v>1</v>
      </c>
      <c r="IY7" s="51">
        <v>1</v>
      </c>
      <c r="IZ7" s="51">
        <v>1</v>
      </c>
      <c r="JA7" s="51">
        <v>1</v>
      </c>
      <c r="JB7" s="51">
        <v>1</v>
      </c>
      <c r="JC7" s="51">
        <v>1</v>
      </c>
      <c r="JD7" s="51">
        <v>1</v>
      </c>
      <c r="JE7" s="51">
        <v>1</v>
      </c>
      <c r="JF7" s="51">
        <v>1</v>
      </c>
      <c r="JG7" s="51">
        <v>1</v>
      </c>
      <c r="JH7" s="51">
        <v>1</v>
      </c>
      <c r="JI7" s="51">
        <v>1</v>
      </c>
      <c r="JJ7" s="51">
        <v>1</v>
      </c>
      <c r="JK7" s="51">
        <v>1</v>
      </c>
      <c r="JL7" s="51">
        <v>1</v>
      </c>
      <c r="JM7" s="51">
        <v>1</v>
      </c>
      <c r="JN7" s="51">
        <v>1</v>
      </c>
      <c r="JO7" s="51">
        <v>1</v>
      </c>
      <c r="JP7" s="51">
        <v>1</v>
      </c>
      <c r="JQ7" s="51">
        <v>1</v>
      </c>
      <c r="JR7" s="51">
        <v>1</v>
      </c>
      <c r="JS7" s="51">
        <v>1</v>
      </c>
      <c r="JT7" s="51">
        <v>1</v>
      </c>
      <c r="JU7" s="51">
        <v>1</v>
      </c>
      <c r="JV7" s="51">
        <v>1</v>
      </c>
      <c r="JW7" s="51">
        <v>1</v>
      </c>
      <c r="JX7" s="51">
        <v>1</v>
      </c>
      <c r="JY7" s="51">
        <v>1</v>
      </c>
      <c r="JZ7" s="51">
        <v>1</v>
      </c>
      <c r="KA7" s="51">
        <v>1</v>
      </c>
      <c r="KB7" s="51">
        <v>1</v>
      </c>
      <c r="KC7" s="51">
        <v>1</v>
      </c>
      <c r="KD7" s="51">
        <v>1</v>
      </c>
      <c r="KE7" s="51">
        <v>1</v>
      </c>
      <c r="KF7" s="51">
        <v>1</v>
      </c>
      <c r="KG7" s="51">
        <v>1</v>
      </c>
      <c r="KH7" s="51">
        <v>1</v>
      </c>
      <c r="KI7" s="51">
        <v>1</v>
      </c>
      <c r="KJ7" s="51">
        <v>1</v>
      </c>
      <c r="KK7" s="51">
        <v>1</v>
      </c>
      <c r="KL7" s="51">
        <v>1</v>
      </c>
      <c r="KM7" s="51">
        <v>1</v>
      </c>
      <c r="KN7" s="51">
        <v>1</v>
      </c>
      <c r="KO7" s="51">
        <v>1</v>
      </c>
      <c r="KP7" s="51">
        <v>1</v>
      </c>
      <c r="KQ7" s="51">
        <v>1</v>
      </c>
      <c r="KR7" s="51">
        <v>1</v>
      </c>
      <c r="KS7" s="51">
        <v>1</v>
      </c>
      <c r="KT7" s="51">
        <v>0</v>
      </c>
      <c r="KU7" s="51">
        <v>0</v>
      </c>
      <c r="KV7" s="51">
        <v>0</v>
      </c>
      <c r="KW7" s="51">
        <v>0</v>
      </c>
      <c r="KX7" s="51">
        <v>0</v>
      </c>
      <c r="KY7" s="51">
        <v>0</v>
      </c>
      <c r="KZ7" s="51">
        <v>0</v>
      </c>
      <c r="LA7" s="51">
        <v>0</v>
      </c>
      <c r="LB7" s="51">
        <v>0</v>
      </c>
      <c r="LC7" s="51">
        <v>0</v>
      </c>
      <c r="LD7" s="51">
        <v>0</v>
      </c>
      <c r="LE7" s="51">
        <v>0</v>
      </c>
      <c r="LF7" s="51">
        <v>0</v>
      </c>
      <c r="LG7" s="51">
        <v>0</v>
      </c>
      <c r="LH7" s="51">
        <v>0</v>
      </c>
      <c r="LI7" s="51">
        <v>0</v>
      </c>
      <c r="LJ7" s="51">
        <v>0</v>
      </c>
      <c r="LK7" s="51">
        <v>0</v>
      </c>
      <c r="LL7" s="51">
        <v>0</v>
      </c>
      <c r="LM7" s="51">
        <v>0</v>
      </c>
      <c r="LN7" s="51">
        <v>0</v>
      </c>
      <c r="LO7" s="51">
        <v>0</v>
      </c>
      <c r="LP7" s="51">
        <v>0</v>
      </c>
      <c r="LQ7" s="51">
        <v>0</v>
      </c>
      <c r="LR7" s="51">
        <v>0</v>
      </c>
      <c r="LS7" s="51">
        <v>0</v>
      </c>
      <c r="LT7" s="51">
        <v>0</v>
      </c>
      <c r="LU7" s="51">
        <v>0</v>
      </c>
      <c r="LV7" s="51">
        <v>0</v>
      </c>
      <c r="LW7" s="51">
        <v>0</v>
      </c>
      <c r="LX7" s="51">
        <v>0</v>
      </c>
      <c r="LY7" s="51">
        <v>0</v>
      </c>
      <c r="LZ7" s="51">
        <v>0</v>
      </c>
      <c r="MA7" s="51">
        <v>0</v>
      </c>
      <c r="MB7" s="51">
        <v>0</v>
      </c>
      <c r="MC7" s="51">
        <v>0</v>
      </c>
      <c r="MD7" s="51">
        <v>0</v>
      </c>
      <c r="ME7" s="51">
        <v>0</v>
      </c>
      <c r="MF7" s="51">
        <v>0</v>
      </c>
      <c r="MG7" s="51">
        <v>0</v>
      </c>
      <c r="MH7" s="51">
        <v>0</v>
      </c>
      <c r="MI7" s="51">
        <v>0</v>
      </c>
      <c r="MJ7" s="51">
        <v>0</v>
      </c>
      <c r="MK7" s="51">
        <v>0</v>
      </c>
      <c r="ML7" s="51">
        <v>0</v>
      </c>
      <c r="MM7" s="51">
        <v>0</v>
      </c>
      <c r="MN7" s="51">
        <v>0</v>
      </c>
      <c r="MO7" s="51">
        <v>0</v>
      </c>
      <c r="MP7" s="51">
        <v>0</v>
      </c>
      <c r="MQ7" s="51">
        <v>0</v>
      </c>
      <c r="MR7" s="51">
        <v>0</v>
      </c>
      <c r="MS7" s="51">
        <v>0</v>
      </c>
      <c r="MT7" s="51">
        <v>0</v>
      </c>
      <c r="MU7" s="51">
        <v>0</v>
      </c>
      <c r="MV7" s="51">
        <v>0</v>
      </c>
      <c r="MW7" s="51">
        <v>0</v>
      </c>
      <c r="MX7" s="51">
        <v>0</v>
      </c>
      <c r="MY7" s="51">
        <v>0</v>
      </c>
      <c r="MZ7" s="51">
        <v>0</v>
      </c>
      <c r="NA7" s="51">
        <v>0</v>
      </c>
      <c r="NB7" s="51">
        <v>0</v>
      </c>
    </row>
    <row r="8" spans="1:366" x14ac:dyDescent="0.3">
      <c r="A8" t="s">
        <v>67</v>
      </c>
      <c r="B8" s="51">
        <v>1</v>
      </c>
      <c r="C8" s="51">
        <v>1</v>
      </c>
      <c r="D8" s="51">
        <v>1</v>
      </c>
      <c r="E8" s="51">
        <v>1</v>
      </c>
      <c r="F8" s="51">
        <v>1</v>
      </c>
      <c r="G8" s="51">
        <v>1</v>
      </c>
      <c r="H8" s="51">
        <v>1</v>
      </c>
      <c r="I8" s="51">
        <v>1</v>
      </c>
      <c r="J8" s="51">
        <v>1</v>
      </c>
      <c r="K8" s="51">
        <v>1</v>
      </c>
      <c r="L8" s="51">
        <v>1</v>
      </c>
      <c r="M8" s="51">
        <v>1</v>
      </c>
      <c r="N8" s="51">
        <v>1</v>
      </c>
      <c r="O8" s="51">
        <v>1</v>
      </c>
      <c r="P8" s="51">
        <v>1</v>
      </c>
      <c r="Q8" s="51">
        <v>1</v>
      </c>
      <c r="R8" s="51">
        <v>1</v>
      </c>
      <c r="S8" s="51">
        <v>1</v>
      </c>
      <c r="T8" s="51">
        <v>1</v>
      </c>
      <c r="U8" s="51">
        <v>1</v>
      </c>
      <c r="V8" s="51">
        <v>1</v>
      </c>
      <c r="W8" s="51">
        <v>1</v>
      </c>
      <c r="X8" s="51">
        <v>1</v>
      </c>
      <c r="Y8" s="51">
        <v>1</v>
      </c>
      <c r="Z8" s="51">
        <v>1</v>
      </c>
      <c r="AA8" s="51">
        <v>1</v>
      </c>
      <c r="AB8" s="51">
        <v>1</v>
      </c>
      <c r="AC8" s="51">
        <v>1</v>
      </c>
      <c r="AD8" s="51">
        <v>1</v>
      </c>
      <c r="AE8" s="51">
        <v>1</v>
      </c>
      <c r="AF8" s="51">
        <v>1</v>
      </c>
      <c r="AG8" s="51">
        <v>1</v>
      </c>
      <c r="AH8" s="51">
        <v>1</v>
      </c>
      <c r="AI8" s="51">
        <v>1</v>
      </c>
      <c r="AJ8" s="51">
        <v>1</v>
      </c>
      <c r="AK8" s="51">
        <v>1</v>
      </c>
      <c r="AL8" s="51">
        <v>1</v>
      </c>
      <c r="AM8" s="51">
        <v>1</v>
      </c>
      <c r="AN8" s="51">
        <v>1</v>
      </c>
      <c r="AO8" s="51">
        <v>1</v>
      </c>
      <c r="AP8" s="51">
        <v>1</v>
      </c>
      <c r="AQ8" s="51">
        <v>1</v>
      </c>
      <c r="AR8" s="51">
        <v>1</v>
      </c>
      <c r="AS8" s="51">
        <v>1</v>
      </c>
      <c r="AT8" s="51">
        <v>1</v>
      </c>
      <c r="AU8" s="51">
        <v>1</v>
      </c>
      <c r="AV8" s="51">
        <v>1</v>
      </c>
      <c r="AW8" s="51">
        <v>1</v>
      </c>
      <c r="AX8" s="51">
        <v>1</v>
      </c>
      <c r="AY8" s="51">
        <v>1</v>
      </c>
      <c r="AZ8" s="51">
        <v>1</v>
      </c>
      <c r="BA8" s="51">
        <v>1</v>
      </c>
      <c r="BB8" s="51">
        <v>1</v>
      </c>
      <c r="BC8" s="51">
        <v>1</v>
      </c>
      <c r="BD8" s="51">
        <v>1</v>
      </c>
      <c r="BE8" s="51">
        <v>1</v>
      </c>
      <c r="BF8" s="51">
        <v>1</v>
      </c>
      <c r="BG8" s="51">
        <v>1</v>
      </c>
      <c r="BH8" s="51">
        <v>1</v>
      </c>
      <c r="BI8" s="51">
        <v>1</v>
      </c>
      <c r="BJ8" s="51">
        <v>1</v>
      </c>
      <c r="BK8" s="51">
        <v>1</v>
      </c>
      <c r="BL8" s="51">
        <v>1</v>
      </c>
      <c r="BM8" s="51">
        <v>1</v>
      </c>
      <c r="BN8" s="51">
        <v>1</v>
      </c>
      <c r="BO8" s="51">
        <v>1</v>
      </c>
      <c r="BP8" s="51">
        <v>1</v>
      </c>
      <c r="BQ8" s="51">
        <v>1</v>
      </c>
      <c r="BR8" s="51">
        <v>1</v>
      </c>
      <c r="BS8" s="51">
        <v>1</v>
      </c>
      <c r="BT8" s="51">
        <v>1</v>
      </c>
      <c r="BU8" s="51">
        <v>1</v>
      </c>
      <c r="BV8" s="51">
        <v>1</v>
      </c>
      <c r="BW8" s="51">
        <v>1</v>
      </c>
      <c r="BX8" s="51">
        <v>1</v>
      </c>
      <c r="BY8" s="51">
        <v>1</v>
      </c>
      <c r="BZ8" s="51">
        <v>1</v>
      </c>
      <c r="CA8" s="51">
        <v>1</v>
      </c>
      <c r="CB8" s="51">
        <v>1</v>
      </c>
      <c r="CC8" s="51">
        <v>1</v>
      </c>
      <c r="CD8" s="51">
        <v>1</v>
      </c>
      <c r="CE8" s="51">
        <v>1</v>
      </c>
      <c r="CF8" s="51">
        <v>1</v>
      </c>
      <c r="CG8" s="51">
        <v>1</v>
      </c>
      <c r="CH8" s="51">
        <v>1</v>
      </c>
      <c r="CI8" s="51">
        <v>1</v>
      </c>
      <c r="CJ8" s="51">
        <v>1</v>
      </c>
      <c r="CK8" s="51">
        <v>1</v>
      </c>
      <c r="CL8" s="51">
        <v>1</v>
      </c>
      <c r="CM8" s="51">
        <v>1</v>
      </c>
      <c r="CN8" s="51">
        <v>1</v>
      </c>
      <c r="CO8" s="51">
        <v>1</v>
      </c>
      <c r="CP8" s="51">
        <v>1</v>
      </c>
      <c r="CQ8" s="51">
        <v>1</v>
      </c>
      <c r="CR8" s="51">
        <v>1</v>
      </c>
      <c r="CS8" s="51">
        <v>1</v>
      </c>
      <c r="CT8" s="51">
        <v>1</v>
      </c>
      <c r="CU8" s="51">
        <v>1</v>
      </c>
      <c r="CV8" s="51">
        <v>1</v>
      </c>
      <c r="CW8" s="51">
        <v>1</v>
      </c>
      <c r="CX8" s="51">
        <v>1</v>
      </c>
      <c r="CY8" s="51">
        <v>1</v>
      </c>
      <c r="CZ8" s="51">
        <v>1</v>
      </c>
      <c r="DA8" s="51">
        <v>1</v>
      </c>
      <c r="DB8" s="51">
        <v>1</v>
      </c>
      <c r="DC8" s="51">
        <v>1</v>
      </c>
      <c r="DD8" s="51">
        <v>1</v>
      </c>
      <c r="DE8" s="51">
        <v>0</v>
      </c>
      <c r="DF8" s="51">
        <v>0</v>
      </c>
      <c r="DG8" s="51">
        <v>0</v>
      </c>
      <c r="DH8" s="51">
        <v>0</v>
      </c>
      <c r="DI8" s="51">
        <v>0</v>
      </c>
      <c r="DJ8" s="51">
        <v>0</v>
      </c>
      <c r="DK8" s="51">
        <v>0</v>
      </c>
      <c r="DL8" s="51">
        <v>0</v>
      </c>
      <c r="DM8" s="51">
        <v>0</v>
      </c>
      <c r="DN8" s="51">
        <v>0</v>
      </c>
      <c r="DO8" s="51">
        <v>0</v>
      </c>
      <c r="DP8" s="51">
        <v>0</v>
      </c>
      <c r="DQ8" s="51">
        <v>0</v>
      </c>
      <c r="DR8" s="51">
        <v>0</v>
      </c>
      <c r="DS8" s="51">
        <v>0</v>
      </c>
      <c r="DT8" s="51">
        <v>0</v>
      </c>
      <c r="DU8" s="51">
        <v>0</v>
      </c>
      <c r="DV8" s="51">
        <v>0</v>
      </c>
      <c r="DW8" s="51">
        <v>0</v>
      </c>
      <c r="DX8" s="51">
        <v>0</v>
      </c>
      <c r="DY8" s="51">
        <v>0</v>
      </c>
      <c r="DZ8" s="51">
        <v>0</v>
      </c>
      <c r="EA8" s="51">
        <v>0</v>
      </c>
      <c r="EB8" s="51">
        <v>0</v>
      </c>
      <c r="EC8" s="51">
        <v>0</v>
      </c>
      <c r="ED8" s="51">
        <v>0</v>
      </c>
      <c r="EE8" s="51">
        <v>0</v>
      </c>
      <c r="EF8" s="51">
        <v>0</v>
      </c>
      <c r="EG8" s="51">
        <v>0</v>
      </c>
      <c r="EH8" s="51">
        <v>0</v>
      </c>
      <c r="EI8" s="51">
        <v>0</v>
      </c>
      <c r="EJ8" s="51">
        <v>0</v>
      </c>
      <c r="EK8" s="51">
        <v>0</v>
      </c>
      <c r="EL8" s="51">
        <v>0</v>
      </c>
      <c r="EM8" s="51">
        <v>0</v>
      </c>
      <c r="EN8" s="51">
        <v>0</v>
      </c>
      <c r="EO8" s="51">
        <v>0</v>
      </c>
      <c r="EP8" s="51">
        <v>0</v>
      </c>
      <c r="EQ8" s="51">
        <v>0</v>
      </c>
      <c r="ER8" s="51">
        <v>0</v>
      </c>
      <c r="ES8" s="51">
        <v>0</v>
      </c>
      <c r="ET8" s="51">
        <v>0</v>
      </c>
      <c r="EU8" s="51">
        <v>0</v>
      </c>
      <c r="EV8" s="51">
        <v>0</v>
      </c>
      <c r="EW8" s="51">
        <v>0</v>
      </c>
      <c r="EX8" s="51">
        <v>0</v>
      </c>
      <c r="EY8" s="51">
        <v>0</v>
      </c>
      <c r="EZ8" s="51">
        <v>0</v>
      </c>
      <c r="FA8" s="51">
        <v>0</v>
      </c>
      <c r="FB8" s="51">
        <v>0</v>
      </c>
      <c r="FC8" s="51">
        <v>0</v>
      </c>
      <c r="FD8" s="51">
        <v>0</v>
      </c>
      <c r="FE8" s="51">
        <v>0</v>
      </c>
      <c r="FF8" s="51">
        <v>0</v>
      </c>
      <c r="FG8" s="51">
        <v>0</v>
      </c>
      <c r="FH8" s="51">
        <v>0</v>
      </c>
      <c r="FI8" s="51">
        <v>0</v>
      </c>
      <c r="FJ8" s="51">
        <v>0</v>
      </c>
      <c r="FK8" s="51">
        <v>0</v>
      </c>
      <c r="FL8" s="51">
        <v>0</v>
      </c>
      <c r="FM8" s="51">
        <v>0</v>
      </c>
      <c r="FN8" s="51">
        <v>0</v>
      </c>
      <c r="FO8" s="51">
        <v>0</v>
      </c>
      <c r="FP8" s="51">
        <v>0</v>
      </c>
      <c r="FQ8" s="51">
        <v>0</v>
      </c>
      <c r="FR8" s="51">
        <v>0</v>
      </c>
      <c r="FS8" s="51">
        <v>0</v>
      </c>
      <c r="FT8" s="51">
        <v>0</v>
      </c>
      <c r="FU8" s="51">
        <v>0</v>
      </c>
      <c r="FV8" s="51">
        <v>0</v>
      </c>
      <c r="FW8" s="51">
        <v>0</v>
      </c>
      <c r="FX8" s="51">
        <v>0</v>
      </c>
      <c r="FY8" s="51">
        <v>0</v>
      </c>
      <c r="FZ8" s="51">
        <v>0</v>
      </c>
      <c r="GA8" s="51">
        <v>0</v>
      </c>
      <c r="GB8" s="51">
        <v>0</v>
      </c>
      <c r="GC8" s="51">
        <v>0</v>
      </c>
      <c r="GD8" s="51">
        <v>0</v>
      </c>
      <c r="GE8" s="51">
        <v>0</v>
      </c>
      <c r="GF8" s="51">
        <v>0</v>
      </c>
      <c r="GG8" s="51">
        <v>0</v>
      </c>
      <c r="GH8" s="51">
        <v>0</v>
      </c>
      <c r="GI8" s="51">
        <v>0</v>
      </c>
      <c r="GJ8" s="51">
        <v>0</v>
      </c>
      <c r="GK8" s="51">
        <v>0</v>
      </c>
      <c r="GL8" s="51">
        <v>0</v>
      </c>
      <c r="GM8" s="51">
        <v>0</v>
      </c>
      <c r="GN8" s="51">
        <v>0</v>
      </c>
      <c r="GO8" s="51">
        <v>0</v>
      </c>
      <c r="GP8" s="51">
        <v>0</v>
      </c>
      <c r="GQ8" s="51">
        <v>0</v>
      </c>
      <c r="GR8" s="51">
        <v>0</v>
      </c>
      <c r="GS8" s="51">
        <v>0</v>
      </c>
      <c r="GT8" s="51">
        <v>0</v>
      </c>
      <c r="GU8" s="51">
        <v>0</v>
      </c>
      <c r="GV8" s="51">
        <v>0</v>
      </c>
      <c r="GW8" s="51">
        <v>0</v>
      </c>
      <c r="GX8" s="51">
        <v>0</v>
      </c>
      <c r="GY8" s="51">
        <v>0</v>
      </c>
      <c r="GZ8" s="51">
        <v>0</v>
      </c>
      <c r="HA8" s="51">
        <v>0</v>
      </c>
      <c r="HB8" s="51">
        <v>0</v>
      </c>
      <c r="HC8" s="51">
        <v>0</v>
      </c>
      <c r="HD8" s="51">
        <v>0</v>
      </c>
      <c r="HE8" s="51">
        <v>0</v>
      </c>
      <c r="HF8" s="51">
        <v>0</v>
      </c>
      <c r="HG8" s="51">
        <v>0</v>
      </c>
      <c r="HH8" s="51">
        <v>0</v>
      </c>
      <c r="HI8" s="51">
        <v>0</v>
      </c>
      <c r="HJ8" s="51">
        <v>0</v>
      </c>
      <c r="HK8" s="51">
        <v>0</v>
      </c>
      <c r="HL8" s="51">
        <v>0</v>
      </c>
      <c r="HM8" s="51">
        <v>0</v>
      </c>
      <c r="HN8" s="51">
        <v>0</v>
      </c>
      <c r="HO8" s="51">
        <v>0</v>
      </c>
      <c r="HP8" s="51">
        <v>0</v>
      </c>
      <c r="HQ8" s="51">
        <v>0</v>
      </c>
      <c r="HR8" s="51">
        <v>0</v>
      </c>
      <c r="HS8" s="51">
        <v>0</v>
      </c>
      <c r="HT8" s="51">
        <v>0</v>
      </c>
      <c r="HU8" s="51">
        <v>0</v>
      </c>
      <c r="HV8" s="51">
        <v>0</v>
      </c>
      <c r="HW8" s="51">
        <v>0</v>
      </c>
      <c r="HX8" s="51">
        <v>0</v>
      </c>
      <c r="HY8" s="51">
        <v>0</v>
      </c>
      <c r="HZ8" s="51">
        <v>0</v>
      </c>
      <c r="IA8" s="51">
        <v>0</v>
      </c>
      <c r="IB8" s="51">
        <v>0</v>
      </c>
      <c r="IC8" s="51">
        <v>0</v>
      </c>
      <c r="ID8" s="51">
        <v>0</v>
      </c>
      <c r="IE8" s="51">
        <v>0</v>
      </c>
      <c r="IF8" s="51">
        <v>0</v>
      </c>
      <c r="IG8" s="51">
        <v>0</v>
      </c>
      <c r="IH8" s="51">
        <v>0</v>
      </c>
      <c r="II8" s="51">
        <v>0</v>
      </c>
      <c r="IJ8" s="51">
        <v>0</v>
      </c>
      <c r="IK8" s="51">
        <v>0</v>
      </c>
      <c r="IL8" s="51">
        <v>0</v>
      </c>
      <c r="IM8" s="51">
        <v>0</v>
      </c>
      <c r="IN8" s="51">
        <v>0</v>
      </c>
      <c r="IO8" s="51">
        <v>0</v>
      </c>
      <c r="IP8" s="51">
        <v>0</v>
      </c>
      <c r="IQ8" s="51">
        <v>0</v>
      </c>
      <c r="IR8" s="51">
        <v>0</v>
      </c>
      <c r="IS8" s="51">
        <v>0</v>
      </c>
      <c r="IT8" s="51">
        <v>0</v>
      </c>
      <c r="IU8" s="51">
        <v>0</v>
      </c>
      <c r="IV8" s="51">
        <v>0</v>
      </c>
      <c r="IW8" s="51">
        <v>0</v>
      </c>
      <c r="IX8" s="51">
        <v>0</v>
      </c>
      <c r="IY8" s="51">
        <v>0</v>
      </c>
      <c r="IZ8" s="51">
        <v>0</v>
      </c>
      <c r="JA8" s="51">
        <v>0</v>
      </c>
      <c r="JB8" s="51">
        <v>0</v>
      </c>
      <c r="JC8" s="51">
        <v>0</v>
      </c>
      <c r="JD8" s="51">
        <v>0</v>
      </c>
      <c r="JE8" s="51">
        <v>0</v>
      </c>
      <c r="JF8" s="51">
        <v>0</v>
      </c>
      <c r="JG8" s="51">
        <v>0</v>
      </c>
      <c r="JH8" s="51">
        <v>0</v>
      </c>
      <c r="JI8" s="51">
        <v>0</v>
      </c>
      <c r="JJ8" s="51">
        <v>0</v>
      </c>
      <c r="JK8" s="51">
        <v>0</v>
      </c>
      <c r="JL8" s="51">
        <v>0</v>
      </c>
      <c r="JM8" s="51">
        <v>0</v>
      </c>
      <c r="JN8" s="51">
        <v>0</v>
      </c>
      <c r="JO8" s="51">
        <v>0</v>
      </c>
      <c r="JP8" s="51">
        <v>0</v>
      </c>
      <c r="JQ8" s="51">
        <v>0</v>
      </c>
      <c r="JR8" s="51">
        <v>0</v>
      </c>
      <c r="JS8" s="51">
        <v>0</v>
      </c>
      <c r="JT8" s="51">
        <v>0</v>
      </c>
      <c r="JU8" s="51">
        <v>0</v>
      </c>
      <c r="JV8" s="51">
        <v>0</v>
      </c>
      <c r="JW8" s="51">
        <v>0</v>
      </c>
      <c r="JX8" s="51">
        <v>0</v>
      </c>
      <c r="JY8" s="51">
        <v>0</v>
      </c>
      <c r="JZ8" s="51">
        <v>0</v>
      </c>
      <c r="KA8" s="51">
        <v>0</v>
      </c>
      <c r="KB8" s="51">
        <v>0</v>
      </c>
      <c r="KC8" s="51">
        <v>0</v>
      </c>
      <c r="KD8" s="51">
        <v>0</v>
      </c>
      <c r="KE8" s="51">
        <v>0</v>
      </c>
      <c r="KF8" s="51">
        <v>0</v>
      </c>
      <c r="KG8" s="51">
        <v>0</v>
      </c>
      <c r="KH8" s="51">
        <v>0</v>
      </c>
      <c r="KI8" s="51">
        <v>0</v>
      </c>
      <c r="KJ8" s="51">
        <v>0</v>
      </c>
      <c r="KK8" s="51">
        <v>0</v>
      </c>
      <c r="KL8" s="51">
        <v>0</v>
      </c>
      <c r="KM8" s="51">
        <v>0</v>
      </c>
      <c r="KN8" s="51">
        <v>0</v>
      </c>
      <c r="KO8" s="51">
        <v>0</v>
      </c>
      <c r="KP8" s="51">
        <v>0</v>
      </c>
      <c r="KQ8" s="51">
        <v>0</v>
      </c>
      <c r="KR8" s="51">
        <v>0</v>
      </c>
      <c r="KS8" s="51">
        <v>0</v>
      </c>
      <c r="KT8" s="51">
        <v>0</v>
      </c>
      <c r="KU8" s="51">
        <v>0</v>
      </c>
      <c r="KV8" s="51">
        <v>0</v>
      </c>
      <c r="KW8" s="51">
        <v>0</v>
      </c>
      <c r="KX8" s="51">
        <v>0</v>
      </c>
      <c r="KY8" s="51">
        <v>0</v>
      </c>
      <c r="KZ8" s="51">
        <v>0</v>
      </c>
      <c r="LA8" s="51">
        <v>0</v>
      </c>
      <c r="LB8" s="51">
        <v>0</v>
      </c>
      <c r="LC8" s="51">
        <v>0</v>
      </c>
      <c r="LD8" s="51">
        <v>0</v>
      </c>
      <c r="LE8" s="51">
        <v>0</v>
      </c>
      <c r="LF8" s="51">
        <v>0</v>
      </c>
      <c r="LG8" s="51">
        <v>0</v>
      </c>
      <c r="LH8" s="51">
        <v>0</v>
      </c>
      <c r="LI8" s="51">
        <v>0</v>
      </c>
      <c r="LJ8" s="51">
        <v>0</v>
      </c>
      <c r="LK8" s="51">
        <v>0</v>
      </c>
      <c r="LL8" s="51">
        <v>0</v>
      </c>
      <c r="LM8" s="51">
        <v>0</v>
      </c>
      <c r="LN8" s="51">
        <v>0</v>
      </c>
      <c r="LO8" s="51">
        <v>0</v>
      </c>
      <c r="LP8" s="51">
        <v>0</v>
      </c>
      <c r="LQ8" s="51">
        <v>0</v>
      </c>
      <c r="LR8" s="51">
        <v>0</v>
      </c>
      <c r="LS8" s="51">
        <v>0</v>
      </c>
      <c r="LT8" s="51">
        <v>0</v>
      </c>
      <c r="LU8" s="51">
        <v>0</v>
      </c>
      <c r="LV8" s="51">
        <v>0</v>
      </c>
      <c r="LW8" s="51">
        <v>0</v>
      </c>
      <c r="LX8" s="51">
        <v>1</v>
      </c>
      <c r="LY8" s="51">
        <v>1</v>
      </c>
      <c r="LZ8" s="51">
        <v>1</v>
      </c>
      <c r="MA8" s="51">
        <v>1</v>
      </c>
      <c r="MB8" s="51">
        <v>1</v>
      </c>
      <c r="MC8" s="51">
        <v>1</v>
      </c>
      <c r="MD8" s="51">
        <v>1</v>
      </c>
      <c r="ME8" s="51">
        <v>1</v>
      </c>
      <c r="MF8" s="51">
        <v>1</v>
      </c>
      <c r="MG8" s="51">
        <v>1</v>
      </c>
      <c r="MH8" s="51">
        <v>1</v>
      </c>
      <c r="MI8" s="51">
        <v>1</v>
      </c>
      <c r="MJ8" s="51">
        <v>1</v>
      </c>
      <c r="MK8" s="51">
        <v>1</v>
      </c>
      <c r="ML8" s="51">
        <v>1</v>
      </c>
      <c r="MM8" s="51">
        <v>1</v>
      </c>
      <c r="MN8" s="51">
        <v>1</v>
      </c>
      <c r="MO8" s="51">
        <v>1</v>
      </c>
      <c r="MP8" s="51">
        <v>1</v>
      </c>
      <c r="MQ8" s="51">
        <v>1</v>
      </c>
      <c r="MR8" s="51">
        <v>1</v>
      </c>
      <c r="MS8" s="51">
        <v>1</v>
      </c>
      <c r="MT8" s="51">
        <v>1</v>
      </c>
      <c r="MU8" s="51">
        <v>1</v>
      </c>
      <c r="MV8" s="51">
        <v>1</v>
      </c>
      <c r="MW8" s="51">
        <v>1</v>
      </c>
      <c r="MX8" s="51">
        <v>1</v>
      </c>
      <c r="MY8" s="51">
        <v>1</v>
      </c>
      <c r="MZ8" s="51">
        <v>1</v>
      </c>
      <c r="NA8" s="51">
        <v>1</v>
      </c>
      <c r="NB8" s="51">
        <v>1</v>
      </c>
    </row>
    <row r="9" spans="1:366" x14ac:dyDescent="0.3">
      <c r="A9" t="s">
        <v>66</v>
      </c>
      <c r="B9" s="51">
        <v>0</v>
      </c>
      <c r="C9" s="51">
        <v>0</v>
      </c>
      <c r="D9" s="51">
        <v>0</v>
      </c>
      <c r="E9" s="51">
        <v>0</v>
      </c>
      <c r="F9" s="51">
        <v>0</v>
      </c>
      <c r="G9" s="51">
        <v>0</v>
      </c>
      <c r="H9" s="51">
        <v>0</v>
      </c>
      <c r="I9" s="51">
        <v>0</v>
      </c>
      <c r="J9" s="51">
        <v>0</v>
      </c>
      <c r="K9" s="51">
        <v>0</v>
      </c>
      <c r="L9" s="51">
        <v>0</v>
      </c>
      <c r="M9" s="51">
        <v>0</v>
      </c>
      <c r="N9" s="51">
        <v>0</v>
      </c>
      <c r="O9" s="51">
        <v>0</v>
      </c>
      <c r="P9" s="51">
        <v>0</v>
      </c>
      <c r="Q9" s="51">
        <v>0</v>
      </c>
      <c r="R9" s="51">
        <v>0</v>
      </c>
      <c r="S9" s="51">
        <v>0</v>
      </c>
      <c r="T9" s="51">
        <v>0</v>
      </c>
      <c r="U9" s="51">
        <v>0</v>
      </c>
      <c r="V9" s="51">
        <v>0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51">
        <v>0</v>
      </c>
      <c r="AD9" s="51">
        <v>0</v>
      </c>
      <c r="AE9" s="51">
        <v>0</v>
      </c>
      <c r="AF9" s="51">
        <v>0</v>
      </c>
      <c r="AG9" s="51">
        <v>0</v>
      </c>
      <c r="AH9" s="51">
        <v>0</v>
      </c>
      <c r="AI9" s="51">
        <v>0</v>
      </c>
      <c r="AJ9" s="51">
        <v>0</v>
      </c>
      <c r="AK9" s="51">
        <v>0</v>
      </c>
      <c r="AL9" s="51">
        <v>0</v>
      </c>
      <c r="AM9" s="51">
        <v>0</v>
      </c>
      <c r="AN9" s="51">
        <v>0</v>
      </c>
      <c r="AO9" s="51">
        <v>0</v>
      </c>
      <c r="AP9" s="51">
        <v>0</v>
      </c>
      <c r="AQ9" s="51">
        <v>0</v>
      </c>
      <c r="AR9" s="51">
        <v>0</v>
      </c>
      <c r="AS9" s="51">
        <v>0</v>
      </c>
      <c r="AT9" s="51">
        <v>0</v>
      </c>
      <c r="AU9" s="51">
        <v>0</v>
      </c>
      <c r="AV9" s="51">
        <v>0</v>
      </c>
      <c r="AW9" s="51">
        <v>0</v>
      </c>
      <c r="AX9" s="51">
        <v>0</v>
      </c>
      <c r="AY9" s="51">
        <v>0</v>
      </c>
      <c r="AZ9" s="51">
        <v>0</v>
      </c>
      <c r="BA9" s="51">
        <v>0</v>
      </c>
      <c r="BB9" s="51">
        <v>0</v>
      </c>
      <c r="BC9" s="51">
        <v>0</v>
      </c>
      <c r="BD9" s="51">
        <v>0</v>
      </c>
      <c r="BE9" s="51">
        <v>0</v>
      </c>
      <c r="BF9" s="51">
        <v>0</v>
      </c>
      <c r="BG9" s="51">
        <v>0</v>
      </c>
      <c r="BH9" s="51">
        <v>0</v>
      </c>
      <c r="BI9" s="51">
        <v>0</v>
      </c>
      <c r="BJ9" s="51">
        <v>0</v>
      </c>
      <c r="BK9" s="51">
        <v>0</v>
      </c>
      <c r="BL9" s="51">
        <v>0</v>
      </c>
      <c r="BM9" s="51">
        <v>0</v>
      </c>
      <c r="BN9" s="51">
        <v>0</v>
      </c>
      <c r="BO9" s="51">
        <v>0</v>
      </c>
      <c r="BP9" s="51">
        <v>0</v>
      </c>
      <c r="BQ9" s="51">
        <v>0</v>
      </c>
      <c r="BR9" s="51">
        <v>0</v>
      </c>
      <c r="BS9" s="51">
        <v>0</v>
      </c>
      <c r="BT9" s="51">
        <v>0</v>
      </c>
      <c r="BU9" s="51">
        <v>0</v>
      </c>
      <c r="BV9" s="51">
        <v>0</v>
      </c>
      <c r="BW9" s="51">
        <v>0</v>
      </c>
      <c r="BX9" s="51">
        <v>0</v>
      </c>
      <c r="BY9" s="51">
        <v>0</v>
      </c>
      <c r="BZ9" s="51">
        <v>0</v>
      </c>
      <c r="CA9" s="51">
        <v>0</v>
      </c>
      <c r="CB9" s="51">
        <v>0</v>
      </c>
      <c r="CC9" s="51">
        <v>0</v>
      </c>
      <c r="CD9" s="51">
        <v>0</v>
      </c>
      <c r="CE9" s="51">
        <v>0</v>
      </c>
      <c r="CF9" s="51">
        <v>0</v>
      </c>
      <c r="CG9" s="51">
        <v>0</v>
      </c>
      <c r="CH9" s="51">
        <v>0</v>
      </c>
      <c r="CI9" s="51">
        <v>0</v>
      </c>
      <c r="CJ9" s="51">
        <v>0</v>
      </c>
      <c r="CK9" s="51">
        <v>0</v>
      </c>
      <c r="CL9" s="51">
        <v>0</v>
      </c>
      <c r="CM9" s="51">
        <v>0</v>
      </c>
      <c r="CN9" s="51">
        <v>0</v>
      </c>
      <c r="CO9" s="51">
        <v>0</v>
      </c>
      <c r="CP9" s="51">
        <v>0</v>
      </c>
      <c r="CQ9" s="51">
        <v>0</v>
      </c>
      <c r="CR9" s="51">
        <v>0</v>
      </c>
      <c r="CS9" s="51">
        <v>0</v>
      </c>
      <c r="CT9" s="51">
        <v>0</v>
      </c>
      <c r="CU9" s="51">
        <v>0</v>
      </c>
      <c r="CV9" s="51">
        <v>0</v>
      </c>
      <c r="CW9" s="51">
        <v>0</v>
      </c>
      <c r="CX9" s="51">
        <v>0</v>
      </c>
      <c r="CY9" s="51">
        <v>0</v>
      </c>
      <c r="CZ9" s="51">
        <v>0</v>
      </c>
      <c r="DA9" s="51">
        <v>0</v>
      </c>
      <c r="DB9" s="51">
        <v>0</v>
      </c>
      <c r="DC9" s="51">
        <v>0</v>
      </c>
      <c r="DD9" s="51">
        <v>0</v>
      </c>
      <c r="DE9" s="51">
        <v>0</v>
      </c>
      <c r="DF9" s="51">
        <v>0</v>
      </c>
      <c r="DG9" s="51">
        <v>0</v>
      </c>
      <c r="DH9" s="51">
        <v>0</v>
      </c>
      <c r="DI9" s="51">
        <v>0</v>
      </c>
      <c r="DJ9" s="51">
        <v>0</v>
      </c>
      <c r="DK9" s="51">
        <v>0</v>
      </c>
      <c r="DL9" s="51">
        <v>0</v>
      </c>
      <c r="DM9" s="51">
        <v>0</v>
      </c>
      <c r="DN9" s="51">
        <v>0</v>
      </c>
      <c r="DO9" s="51">
        <v>0</v>
      </c>
      <c r="DP9" s="51">
        <v>0</v>
      </c>
      <c r="DQ9" s="51">
        <v>0</v>
      </c>
      <c r="DR9" s="51">
        <v>0</v>
      </c>
      <c r="DS9" s="51">
        <v>0</v>
      </c>
      <c r="DT9" s="51">
        <v>0</v>
      </c>
      <c r="DU9" s="51">
        <v>0</v>
      </c>
      <c r="DV9" s="51">
        <v>0</v>
      </c>
      <c r="DW9" s="51">
        <v>0</v>
      </c>
      <c r="DX9" s="51">
        <v>0</v>
      </c>
      <c r="DY9" s="51">
        <v>0</v>
      </c>
      <c r="DZ9" s="51">
        <v>0</v>
      </c>
      <c r="EA9" s="51">
        <v>0</v>
      </c>
      <c r="EB9" s="51">
        <v>0</v>
      </c>
      <c r="EC9" s="51">
        <v>0</v>
      </c>
      <c r="ED9" s="51">
        <v>0</v>
      </c>
      <c r="EE9" s="51">
        <v>0</v>
      </c>
      <c r="EF9" s="51">
        <v>0</v>
      </c>
      <c r="EG9" s="51">
        <v>0</v>
      </c>
      <c r="EH9" s="51">
        <v>0</v>
      </c>
      <c r="EI9" s="51">
        <v>0</v>
      </c>
      <c r="EJ9" s="51">
        <v>0</v>
      </c>
      <c r="EK9" s="51">
        <v>0</v>
      </c>
      <c r="EL9" s="51">
        <v>0</v>
      </c>
      <c r="EM9" s="51">
        <v>0</v>
      </c>
      <c r="EN9" s="51">
        <v>0</v>
      </c>
      <c r="EO9" s="51">
        <v>0</v>
      </c>
      <c r="EP9" s="51">
        <v>0</v>
      </c>
      <c r="EQ9" s="51">
        <v>0</v>
      </c>
      <c r="ER9" s="51">
        <v>0</v>
      </c>
      <c r="ES9" s="51">
        <v>0</v>
      </c>
      <c r="ET9" s="51">
        <v>0</v>
      </c>
      <c r="EU9" s="51">
        <v>0</v>
      </c>
      <c r="EV9" s="51">
        <v>0</v>
      </c>
      <c r="EW9" s="51">
        <v>0</v>
      </c>
      <c r="EX9" s="51">
        <v>0</v>
      </c>
      <c r="EY9" s="51">
        <v>0</v>
      </c>
      <c r="EZ9" s="51">
        <v>0</v>
      </c>
      <c r="FA9" s="51">
        <v>0</v>
      </c>
      <c r="FB9" s="51">
        <v>0</v>
      </c>
      <c r="FC9" s="51">
        <v>0</v>
      </c>
      <c r="FD9" s="51">
        <v>0</v>
      </c>
      <c r="FE9" s="51">
        <v>0</v>
      </c>
      <c r="FF9" s="51">
        <v>0</v>
      </c>
      <c r="FG9" s="51">
        <v>0</v>
      </c>
      <c r="FH9" s="51">
        <v>0</v>
      </c>
      <c r="FI9" s="51">
        <v>0</v>
      </c>
      <c r="FJ9" s="51">
        <v>0</v>
      </c>
      <c r="FK9" s="51">
        <v>0</v>
      </c>
      <c r="FL9" s="51">
        <v>0</v>
      </c>
      <c r="FM9" s="51">
        <v>0</v>
      </c>
      <c r="FN9" s="51">
        <v>0</v>
      </c>
      <c r="FO9" s="51">
        <v>0</v>
      </c>
      <c r="FP9" s="51">
        <v>0</v>
      </c>
      <c r="FQ9" s="51">
        <v>0</v>
      </c>
      <c r="FR9" s="51">
        <v>0</v>
      </c>
      <c r="FS9" s="51">
        <v>0</v>
      </c>
      <c r="FT9" s="51">
        <v>0</v>
      </c>
      <c r="FU9" s="51">
        <v>0</v>
      </c>
      <c r="FV9" s="51">
        <v>0</v>
      </c>
      <c r="FW9" s="51">
        <v>0</v>
      </c>
      <c r="FX9" s="51">
        <v>0</v>
      </c>
      <c r="FY9" s="51">
        <v>0</v>
      </c>
      <c r="FZ9" s="51">
        <v>0</v>
      </c>
      <c r="GA9" s="51">
        <v>0</v>
      </c>
      <c r="GB9" s="51">
        <v>0</v>
      </c>
      <c r="GC9" s="51">
        <v>0</v>
      </c>
      <c r="GD9" s="51">
        <v>0</v>
      </c>
      <c r="GE9" s="51">
        <v>0</v>
      </c>
      <c r="GF9" s="51">
        <v>0</v>
      </c>
      <c r="GG9" s="51">
        <v>0</v>
      </c>
      <c r="GH9" s="51">
        <v>0</v>
      </c>
      <c r="GI9" s="51">
        <v>0</v>
      </c>
      <c r="GJ9" s="51">
        <v>0</v>
      </c>
      <c r="GK9" s="51">
        <v>0</v>
      </c>
      <c r="GL9" s="51">
        <v>0</v>
      </c>
      <c r="GM9" s="51">
        <v>0</v>
      </c>
      <c r="GN9" s="51">
        <v>0</v>
      </c>
      <c r="GO9" s="51">
        <v>0</v>
      </c>
      <c r="GP9" s="51">
        <v>0</v>
      </c>
      <c r="GQ9" s="51">
        <v>0</v>
      </c>
      <c r="GR9" s="51">
        <v>0</v>
      </c>
      <c r="GS9" s="51">
        <v>0</v>
      </c>
      <c r="GT9" s="51">
        <v>0</v>
      </c>
      <c r="GU9" s="51">
        <v>0</v>
      </c>
      <c r="GV9" s="51">
        <v>0</v>
      </c>
      <c r="GW9" s="51">
        <v>0</v>
      </c>
      <c r="GX9" s="51">
        <v>0</v>
      </c>
      <c r="GY9" s="51">
        <v>1</v>
      </c>
      <c r="GZ9" s="51">
        <v>1</v>
      </c>
      <c r="HA9" s="51">
        <v>1</v>
      </c>
      <c r="HB9" s="51">
        <v>1</v>
      </c>
      <c r="HC9" s="51">
        <v>1</v>
      </c>
      <c r="HD9" s="51">
        <v>1</v>
      </c>
      <c r="HE9" s="51">
        <v>1</v>
      </c>
      <c r="HF9" s="51">
        <v>1</v>
      </c>
      <c r="HG9" s="51">
        <v>1</v>
      </c>
      <c r="HH9" s="51">
        <v>1</v>
      </c>
      <c r="HI9" s="51">
        <v>1</v>
      </c>
      <c r="HJ9" s="51">
        <v>1</v>
      </c>
      <c r="HK9" s="51">
        <v>1</v>
      </c>
      <c r="HL9" s="51">
        <v>1</v>
      </c>
      <c r="HM9" s="51">
        <v>1</v>
      </c>
      <c r="HN9" s="51">
        <v>1</v>
      </c>
      <c r="HO9" s="51">
        <v>0</v>
      </c>
      <c r="HP9" s="51">
        <v>0</v>
      </c>
      <c r="HQ9" s="51">
        <v>0</v>
      </c>
      <c r="HR9" s="51">
        <v>0</v>
      </c>
      <c r="HS9" s="51">
        <v>0</v>
      </c>
      <c r="HT9" s="51">
        <v>0</v>
      </c>
      <c r="HU9" s="51">
        <v>0</v>
      </c>
      <c r="HV9" s="51">
        <v>0</v>
      </c>
      <c r="HW9" s="51">
        <v>0</v>
      </c>
      <c r="HX9" s="51">
        <v>0</v>
      </c>
      <c r="HY9" s="51">
        <v>0</v>
      </c>
      <c r="HZ9" s="51">
        <v>0</v>
      </c>
      <c r="IA9" s="51">
        <v>0</v>
      </c>
      <c r="IB9" s="51">
        <v>0</v>
      </c>
      <c r="IC9" s="51">
        <v>0</v>
      </c>
      <c r="ID9" s="51">
        <v>0</v>
      </c>
      <c r="IE9" s="51">
        <v>0</v>
      </c>
      <c r="IF9" s="51">
        <v>0</v>
      </c>
      <c r="IG9" s="51">
        <v>0</v>
      </c>
      <c r="IH9" s="51">
        <v>0</v>
      </c>
      <c r="II9" s="51">
        <v>0</v>
      </c>
      <c r="IJ9" s="51">
        <v>0</v>
      </c>
      <c r="IK9" s="51">
        <v>0</v>
      </c>
      <c r="IL9" s="51">
        <v>0</v>
      </c>
      <c r="IM9" s="51">
        <v>0</v>
      </c>
      <c r="IN9" s="51">
        <v>0</v>
      </c>
      <c r="IO9" s="51">
        <v>0</v>
      </c>
      <c r="IP9" s="51">
        <v>0</v>
      </c>
      <c r="IQ9" s="51">
        <v>0</v>
      </c>
      <c r="IR9" s="51">
        <v>0</v>
      </c>
      <c r="IS9" s="51">
        <v>0</v>
      </c>
      <c r="IT9" s="51">
        <v>0</v>
      </c>
      <c r="IU9" s="51">
        <v>0</v>
      </c>
      <c r="IV9" s="51">
        <v>0</v>
      </c>
      <c r="IW9" s="51">
        <v>0</v>
      </c>
      <c r="IX9" s="51">
        <v>0</v>
      </c>
      <c r="IY9" s="51">
        <v>0</v>
      </c>
      <c r="IZ9" s="51">
        <v>0</v>
      </c>
      <c r="JA9" s="51">
        <v>0</v>
      </c>
      <c r="JB9" s="51">
        <v>0</v>
      </c>
      <c r="JC9" s="51">
        <v>0</v>
      </c>
      <c r="JD9" s="51">
        <v>0</v>
      </c>
      <c r="JE9" s="51">
        <v>0</v>
      </c>
      <c r="JF9" s="51">
        <v>0</v>
      </c>
      <c r="JG9" s="51">
        <v>0</v>
      </c>
      <c r="JH9" s="51">
        <v>0</v>
      </c>
      <c r="JI9" s="51">
        <v>0</v>
      </c>
      <c r="JJ9" s="51">
        <v>0</v>
      </c>
      <c r="JK9" s="51">
        <v>0</v>
      </c>
      <c r="JL9" s="51">
        <v>0</v>
      </c>
      <c r="JM9" s="51">
        <v>0</v>
      </c>
      <c r="JN9" s="51">
        <v>0</v>
      </c>
      <c r="JO9" s="51">
        <v>0</v>
      </c>
      <c r="JP9" s="51">
        <v>0</v>
      </c>
      <c r="JQ9" s="51">
        <v>0</v>
      </c>
      <c r="JR9" s="51">
        <v>0</v>
      </c>
      <c r="JS9" s="51">
        <v>0</v>
      </c>
      <c r="JT9" s="51">
        <v>0</v>
      </c>
      <c r="JU9" s="51">
        <v>0</v>
      </c>
      <c r="JV9" s="51">
        <v>0</v>
      </c>
      <c r="JW9" s="51">
        <v>0</v>
      </c>
      <c r="JX9" s="51">
        <v>0</v>
      </c>
      <c r="JY9" s="51">
        <v>0</v>
      </c>
      <c r="JZ9" s="51">
        <v>0</v>
      </c>
      <c r="KA9" s="51">
        <v>0</v>
      </c>
      <c r="KB9" s="51">
        <v>0</v>
      </c>
      <c r="KC9" s="51">
        <v>0</v>
      </c>
      <c r="KD9" s="51">
        <v>0</v>
      </c>
      <c r="KE9" s="51">
        <v>0</v>
      </c>
      <c r="KF9" s="51">
        <v>0</v>
      </c>
      <c r="KG9" s="51">
        <v>0</v>
      </c>
      <c r="KH9" s="51">
        <v>0</v>
      </c>
      <c r="KI9" s="51">
        <v>0</v>
      </c>
      <c r="KJ9" s="51">
        <v>0</v>
      </c>
      <c r="KK9" s="51">
        <v>0</v>
      </c>
      <c r="KL9" s="51">
        <v>0</v>
      </c>
      <c r="KM9" s="51">
        <v>0</v>
      </c>
      <c r="KN9" s="51">
        <v>0</v>
      </c>
      <c r="KO9" s="51">
        <v>0</v>
      </c>
      <c r="KP9" s="51">
        <v>0</v>
      </c>
      <c r="KQ9" s="51">
        <v>0</v>
      </c>
      <c r="KR9" s="51">
        <v>0</v>
      </c>
      <c r="KS9" s="51">
        <v>0</v>
      </c>
      <c r="KT9" s="51">
        <v>1</v>
      </c>
      <c r="KU9" s="51">
        <v>1</v>
      </c>
      <c r="KV9" s="51">
        <v>1</v>
      </c>
      <c r="KW9" s="51">
        <v>1</v>
      </c>
      <c r="KX9" s="51">
        <v>1</v>
      </c>
      <c r="KY9" s="51">
        <v>1</v>
      </c>
      <c r="KZ9" s="51">
        <v>1</v>
      </c>
      <c r="LA9" s="51">
        <v>1</v>
      </c>
      <c r="LB9" s="51">
        <v>1</v>
      </c>
      <c r="LC9" s="51">
        <v>1</v>
      </c>
      <c r="LD9" s="51">
        <v>1</v>
      </c>
      <c r="LE9" s="51">
        <v>1</v>
      </c>
      <c r="LF9" s="51">
        <v>1</v>
      </c>
      <c r="LG9" s="51">
        <v>1</v>
      </c>
      <c r="LH9" s="51">
        <v>1</v>
      </c>
      <c r="LI9" s="51">
        <v>1</v>
      </c>
      <c r="LJ9" s="51">
        <v>1</v>
      </c>
      <c r="LK9" s="51">
        <v>1</v>
      </c>
      <c r="LL9" s="51">
        <v>1</v>
      </c>
      <c r="LM9" s="51">
        <v>1</v>
      </c>
      <c r="LN9" s="51">
        <v>1</v>
      </c>
      <c r="LO9" s="51">
        <v>1</v>
      </c>
      <c r="LP9" s="51">
        <v>1</v>
      </c>
      <c r="LQ9" s="51">
        <v>1</v>
      </c>
      <c r="LR9" s="51">
        <v>1</v>
      </c>
      <c r="LS9" s="51">
        <v>1</v>
      </c>
      <c r="LT9" s="51">
        <v>1</v>
      </c>
      <c r="LU9" s="51">
        <v>1</v>
      </c>
      <c r="LV9" s="51">
        <v>1</v>
      </c>
      <c r="LW9" s="51">
        <v>1</v>
      </c>
      <c r="LX9" s="51">
        <v>0</v>
      </c>
      <c r="LY9" s="51">
        <v>0</v>
      </c>
      <c r="LZ9" s="51">
        <v>0</v>
      </c>
      <c r="MA9" s="51">
        <v>0</v>
      </c>
      <c r="MB9" s="51">
        <v>0</v>
      </c>
      <c r="MC9" s="51">
        <v>0</v>
      </c>
      <c r="MD9" s="51">
        <v>0</v>
      </c>
      <c r="ME9" s="51">
        <v>0</v>
      </c>
      <c r="MF9" s="51">
        <v>0</v>
      </c>
      <c r="MG9" s="51">
        <v>0</v>
      </c>
      <c r="MH9" s="51">
        <v>0</v>
      </c>
      <c r="MI9" s="51">
        <v>0</v>
      </c>
      <c r="MJ9" s="51">
        <v>0</v>
      </c>
      <c r="MK9" s="51">
        <v>0</v>
      </c>
      <c r="ML9" s="51">
        <v>0</v>
      </c>
      <c r="MM9" s="51">
        <v>0</v>
      </c>
      <c r="MN9" s="51">
        <v>0</v>
      </c>
      <c r="MO9" s="51">
        <v>0</v>
      </c>
      <c r="MP9" s="51">
        <v>0</v>
      </c>
      <c r="MQ9" s="51">
        <v>0</v>
      </c>
      <c r="MR9" s="51">
        <v>0</v>
      </c>
      <c r="MS9" s="51">
        <v>0</v>
      </c>
      <c r="MT9" s="51">
        <v>0</v>
      </c>
      <c r="MU9" s="51">
        <v>0</v>
      </c>
      <c r="MV9" s="51">
        <v>0</v>
      </c>
      <c r="MW9" s="51">
        <v>0</v>
      </c>
      <c r="MX9" s="51">
        <v>0</v>
      </c>
      <c r="MY9" s="51">
        <v>0</v>
      </c>
      <c r="MZ9" s="51">
        <v>0</v>
      </c>
      <c r="NA9" s="51">
        <v>0</v>
      </c>
      <c r="NB9" s="51">
        <v>0</v>
      </c>
    </row>
    <row r="10" spans="1:366" x14ac:dyDescent="0.3"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</row>
    <row r="11" spans="1:366" x14ac:dyDescent="0.3">
      <c r="A11" t="s">
        <v>63</v>
      </c>
      <c r="B11">
        <f>IF(Simulator!$B$7&lt;=Kalender!B3,1,0)</f>
        <v>0</v>
      </c>
      <c r="C11">
        <f>IF(Simulator!$B$7&lt;=Kalender!C3,1,0)</f>
        <v>0</v>
      </c>
      <c r="D11">
        <f>IF(Simulator!$B$7&lt;=Kalender!D3,1,0)</f>
        <v>0</v>
      </c>
      <c r="E11">
        <f>IF(Simulator!$B$7&lt;=Kalender!E3,1,0)</f>
        <v>0</v>
      </c>
      <c r="F11">
        <f>IF(Simulator!$B$7&lt;=Kalender!F3,1,0)</f>
        <v>0</v>
      </c>
      <c r="G11">
        <f>IF(Simulator!$B$7&lt;=Kalender!G3,1,0)</f>
        <v>0</v>
      </c>
      <c r="H11">
        <f>IF(Simulator!$B$7&lt;=Kalender!H3,1,0)</f>
        <v>0</v>
      </c>
      <c r="I11">
        <f>IF(Simulator!$B$7&lt;=Kalender!I3,1,0)</f>
        <v>0</v>
      </c>
      <c r="J11">
        <f>IF(Simulator!$B$7&lt;=Kalender!J3,1,0)</f>
        <v>0</v>
      </c>
      <c r="K11">
        <f>IF(Simulator!$B$7&lt;=Kalender!K3,1,0)</f>
        <v>0</v>
      </c>
      <c r="L11">
        <f>IF(Simulator!$B$7&lt;=Kalender!L3,1,0)</f>
        <v>0</v>
      </c>
      <c r="M11">
        <f>IF(Simulator!$B$7&lt;=Kalender!M3,1,0)</f>
        <v>0</v>
      </c>
      <c r="N11">
        <f>IF(Simulator!$B$7&lt;=Kalender!N3,1,0)</f>
        <v>0</v>
      </c>
      <c r="O11">
        <f>IF(Simulator!$B$7&lt;=Kalender!O3,1,0)</f>
        <v>0</v>
      </c>
      <c r="P11">
        <f>IF(Simulator!$B$7&lt;=Kalender!P3,1,0)</f>
        <v>0</v>
      </c>
      <c r="Q11">
        <f>IF(Simulator!$B$7&lt;=Kalender!Q3,1,0)</f>
        <v>0</v>
      </c>
      <c r="R11">
        <f>IF(Simulator!$B$7&lt;=Kalender!R3,1,0)</f>
        <v>0</v>
      </c>
      <c r="S11">
        <f>IF(Simulator!$B$7&lt;=Kalender!S3,1,0)</f>
        <v>0</v>
      </c>
      <c r="T11">
        <f>IF(Simulator!$B$7&lt;=Kalender!T3,1,0)</f>
        <v>0</v>
      </c>
      <c r="U11">
        <f>IF(Simulator!$B$7&lt;=Kalender!U3,1,0)</f>
        <v>0</v>
      </c>
      <c r="V11">
        <f>IF(Simulator!$B$7&lt;=Kalender!V3,1,0)</f>
        <v>0</v>
      </c>
      <c r="W11">
        <f>IF(Simulator!$B$7&lt;=Kalender!W3,1,0)</f>
        <v>0</v>
      </c>
      <c r="X11">
        <f>IF(Simulator!$B$7&lt;=Kalender!X3,1,0)</f>
        <v>0</v>
      </c>
      <c r="Y11">
        <f>IF(Simulator!$B$7&lt;=Kalender!Y3,1,0)</f>
        <v>0</v>
      </c>
      <c r="Z11">
        <f>IF(Simulator!$B$7&lt;=Kalender!Z3,1,0)</f>
        <v>0</v>
      </c>
      <c r="AA11">
        <f>IF(Simulator!$B$7&lt;=Kalender!AA3,1,0)</f>
        <v>0</v>
      </c>
      <c r="AB11">
        <f>IF(Simulator!$B$7&lt;=Kalender!AB3,1,0)</f>
        <v>0</v>
      </c>
      <c r="AC11">
        <f>IF(Simulator!$B$7&lt;=Kalender!AC3,1,0)</f>
        <v>0</v>
      </c>
      <c r="AD11">
        <f>IF(Simulator!$B$7&lt;=Kalender!AD3,1,0)</f>
        <v>0</v>
      </c>
      <c r="AE11">
        <f>IF(Simulator!$B$7&lt;=Kalender!AE3,1,0)</f>
        <v>0</v>
      </c>
      <c r="AF11">
        <f>IF(Simulator!$B$7&lt;=Kalender!AF3,1,0)</f>
        <v>0</v>
      </c>
      <c r="AG11">
        <f>IF(Simulator!$B$7&lt;=Kalender!AG3,1,0)</f>
        <v>0</v>
      </c>
      <c r="AH11">
        <f>IF(Simulator!$B$7&lt;=Kalender!AH3,1,0)</f>
        <v>0</v>
      </c>
      <c r="AI11">
        <f>IF(Simulator!$B$7&lt;=Kalender!AI3,1,0)</f>
        <v>0</v>
      </c>
      <c r="AJ11">
        <f>IF(Simulator!$B$7&lt;=Kalender!AJ3,1,0)</f>
        <v>0</v>
      </c>
      <c r="AK11">
        <f>IF(Simulator!$B$7&lt;=Kalender!AK3,1,0)</f>
        <v>0</v>
      </c>
      <c r="AL11">
        <f>IF(Simulator!$B$7&lt;=Kalender!AL3,1,0)</f>
        <v>0</v>
      </c>
      <c r="AM11">
        <f>IF(Simulator!$B$7&lt;=Kalender!AM3,1,0)</f>
        <v>0</v>
      </c>
      <c r="AN11">
        <f>IF(Simulator!$B$7&lt;=Kalender!AN3,1,0)</f>
        <v>0</v>
      </c>
      <c r="AO11">
        <f>IF(Simulator!$B$7&lt;=Kalender!AO3,1,0)</f>
        <v>0</v>
      </c>
      <c r="AP11">
        <f>IF(Simulator!$B$7&lt;=Kalender!AP3,1,0)</f>
        <v>0</v>
      </c>
      <c r="AQ11">
        <f>IF(Simulator!$B$7&lt;=Kalender!AQ3,1,0)</f>
        <v>0</v>
      </c>
      <c r="AR11">
        <f>IF(Simulator!$B$7&lt;=Kalender!AR3,1,0)</f>
        <v>0</v>
      </c>
      <c r="AS11">
        <f>IF(Simulator!$B$7&lt;=Kalender!AS3,1,0)</f>
        <v>0</v>
      </c>
      <c r="AT11">
        <f>IF(Simulator!$B$7&lt;=Kalender!AT3,1,0)</f>
        <v>0</v>
      </c>
      <c r="AU11">
        <f>IF(Simulator!$B$7&lt;=Kalender!AU3,1,0)</f>
        <v>0</v>
      </c>
      <c r="AV11">
        <f>IF(Simulator!$B$7&lt;=Kalender!AV3,1,0)</f>
        <v>0</v>
      </c>
      <c r="AW11">
        <f>IF(Simulator!$B$7&lt;=Kalender!AW3,1,0)</f>
        <v>0</v>
      </c>
      <c r="AX11">
        <f>IF(Simulator!$B$7&lt;=Kalender!AX3,1,0)</f>
        <v>0</v>
      </c>
      <c r="AY11">
        <f>IF(Simulator!$B$7&lt;=Kalender!AY3,1,0)</f>
        <v>0</v>
      </c>
      <c r="AZ11">
        <f>IF(Simulator!$B$7&lt;=Kalender!AZ3,1,0)</f>
        <v>0</v>
      </c>
      <c r="BA11">
        <f>IF(Simulator!$B$7&lt;=Kalender!BA3,1,0)</f>
        <v>0</v>
      </c>
      <c r="BB11">
        <f>IF(Simulator!$B$7&lt;=Kalender!BB3,1,0)</f>
        <v>0</v>
      </c>
      <c r="BC11">
        <f>IF(Simulator!$B$7&lt;=Kalender!BC3,1,0)</f>
        <v>0</v>
      </c>
      <c r="BD11">
        <f>IF(Simulator!$B$7&lt;=Kalender!BD3,1,0)</f>
        <v>0</v>
      </c>
      <c r="BE11">
        <f>IF(Simulator!$B$7&lt;=Kalender!BE3,1,0)</f>
        <v>0</v>
      </c>
      <c r="BF11">
        <f>IF(Simulator!$B$7&lt;=Kalender!BF3,1,0)</f>
        <v>0</v>
      </c>
      <c r="BG11">
        <f>IF(Simulator!$B$7&lt;=Kalender!BG3,1,0)</f>
        <v>0</v>
      </c>
      <c r="BH11">
        <f>IF(Simulator!$B$7&lt;=Kalender!BH3,1,0)</f>
        <v>0</v>
      </c>
      <c r="BI11">
        <f>IF(Simulator!$B$7&lt;=Kalender!BI3,1,0)</f>
        <v>0</v>
      </c>
      <c r="BJ11">
        <f>IF(Simulator!$B$7&lt;=Kalender!BJ3,1,0)</f>
        <v>0</v>
      </c>
      <c r="BK11">
        <f>IF(Simulator!$B$7&lt;=Kalender!BK3,1,0)</f>
        <v>0</v>
      </c>
      <c r="BL11">
        <f>IF(Simulator!$B$7&lt;=Kalender!BL3,1,0)</f>
        <v>0</v>
      </c>
      <c r="BM11">
        <f>IF(Simulator!$B$7&lt;=Kalender!BM3,1,0)</f>
        <v>0</v>
      </c>
      <c r="BN11">
        <f>IF(Simulator!$B$7&lt;=Kalender!BN3,1,0)</f>
        <v>0</v>
      </c>
      <c r="BO11">
        <f>IF(Simulator!$B$7&lt;=Kalender!BO3,1,0)</f>
        <v>0</v>
      </c>
      <c r="BP11">
        <f>IF(Simulator!$B$7&lt;=Kalender!BP3,1,0)</f>
        <v>0</v>
      </c>
      <c r="BQ11">
        <f>IF(Simulator!$B$7&lt;=Kalender!BQ3,1,0)</f>
        <v>0</v>
      </c>
      <c r="BR11">
        <f>IF(Simulator!$B$7&lt;=Kalender!BR3,1,0)</f>
        <v>0</v>
      </c>
      <c r="BS11">
        <f>IF(Simulator!$B$7&lt;=Kalender!BS3,1,0)</f>
        <v>0</v>
      </c>
      <c r="BT11">
        <f>IF(Simulator!$B$7&lt;=Kalender!BT3,1,0)</f>
        <v>0</v>
      </c>
      <c r="BU11">
        <f>IF(Simulator!$B$7&lt;=Kalender!BU3,1,0)</f>
        <v>0</v>
      </c>
      <c r="BV11">
        <f>IF(Simulator!$B$7&lt;=Kalender!BV3,1,0)</f>
        <v>0</v>
      </c>
      <c r="BW11">
        <f>IF(Simulator!$B$7&lt;=Kalender!BW3,1,0)</f>
        <v>0</v>
      </c>
      <c r="BX11">
        <f>IF(Simulator!$B$7&lt;=Kalender!BX3,1,0)</f>
        <v>0</v>
      </c>
      <c r="BY11">
        <f>IF(Simulator!$B$7&lt;=Kalender!BY3,1,0)</f>
        <v>0</v>
      </c>
      <c r="BZ11">
        <f>IF(Simulator!$B$7&lt;=Kalender!BZ3,1,0)</f>
        <v>0</v>
      </c>
      <c r="CA11">
        <f>IF(Simulator!$B$7&lt;=Kalender!CA3,1,0)</f>
        <v>0</v>
      </c>
      <c r="CB11">
        <f>IF(Simulator!$B$7&lt;=Kalender!CB3,1,0)</f>
        <v>0</v>
      </c>
      <c r="CC11">
        <f>IF(Simulator!$B$7&lt;=Kalender!CC3,1,0)</f>
        <v>0</v>
      </c>
      <c r="CD11">
        <f>IF(Simulator!$B$7&lt;=Kalender!CD3,1,0)</f>
        <v>0</v>
      </c>
      <c r="CE11">
        <f>IF(Simulator!$B$7&lt;=Kalender!CE3,1,0)</f>
        <v>0</v>
      </c>
      <c r="CF11">
        <f>IF(Simulator!$B$7&lt;=Kalender!CF3,1,0)</f>
        <v>0</v>
      </c>
      <c r="CG11">
        <f>IF(Simulator!$B$7&lt;=Kalender!CG3,1,0)</f>
        <v>0</v>
      </c>
      <c r="CH11">
        <f>IF(Simulator!$B$7&lt;=Kalender!CH3,1,0)</f>
        <v>0</v>
      </c>
      <c r="CI11">
        <f>IF(Simulator!$B$7&lt;=Kalender!CI3,1,0)</f>
        <v>0</v>
      </c>
      <c r="CJ11">
        <f>IF(Simulator!$B$7&lt;=Kalender!CJ3,1,0)</f>
        <v>0</v>
      </c>
      <c r="CK11">
        <f>IF(Simulator!$B$7&lt;=Kalender!CK3,1,0)</f>
        <v>0</v>
      </c>
      <c r="CL11">
        <f>IF(Simulator!$B$7&lt;=Kalender!CL3,1,0)</f>
        <v>0</v>
      </c>
      <c r="CM11">
        <f>IF(Simulator!$B$7&lt;=Kalender!CM3,1,0)</f>
        <v>0</v>
      </c>
      <c r="CN11">
        <f>IF(Simulator!$B$7&lt;=Kalender!CN3,1,0)</f>
        <v>0</v>
      </c>
      <c r="CO11">
        <f>IF(Simulator!$B$7&lt;=Kalender!CO3,1,0)</f>
        <v>0</v>
      </c>
      <c r="CP11">
        <f>IF(Simulator!$B$7&lt;=Kalender!CP3,1,0)</f>
        <v>0</v>
      </c>
      <c r="CQ11">
        <f>IF(Simulator!$B$7&lt;=Kalender!CQ3,1,0)</f>
        <v>0</v>
      </c>
      <c r="CR11">
        <f>IF(Simulator!$B$7&lt;=Kalender!CR3,1,0)</f>
        <v>0</v>
      </c>
      <c r="CS11">
        <f>IF(Simulator!$B$7&lt;=Kalender!CS3,1,0)</f>
        <v>0</v>
      </c>
      <c r="CT11">
        <f>IF(Simulator!$B$7&lt;=Kalender!CT3,1,0)</f>
        <v>0</v>
      </c>
      <c r="CU11">
        <f>IF(Simulator!$B$7&lt;=Kalender!CU3,1,0)</f>
        <v>0</v>
      </c>
      <c r="CV11">
        <f>IF(Simulator!$B$7&lt;=Kalender!CV3,1,0)</f>
        <v>0</v>
      </c>
      <c r="CW11">
        <f>IF(Simulator!$B$7&lt;=Kalender!CW3,1,0)</f>
        <v>0</v>
      </c>
      <c r="CX11">
        <f>IF(Simulator!$B$7&lt;=Kalender!CX3,1,0)</f>
        <v>0</v>
      </c>
      <c r="CY11">
        <f>IF(Simulator!$B$7&lt;=Kalender!CY3,1,0)</f>
        <v>0</v>
      </c>
      <c r="CZ11">
        <f>IF(Simulator!$B$7&lt;=Kalender!CZ3,1,0)</f>
        <v>0</v>
      </c>
      <c r="DA11">
        <f>IF(Simulator!$B$7&lt;=Kalender!DA3,1,0)</f>
        <v>0</v>
      </c>
      <c r="DB11">
        <f>IF(Simulator!$B$7&lt;=Kalender!DB3,1,0)</f>
        <v>0</v>
      </c>
      <c r="DC11">
        <f>IF(Simulator!$B$7&lt;=Kalender!DC3,1,0)</f>
        <v>0</v>
      </c>
      <c r="DD11">
        <f>IF(Simulator!$B$7&lt;=Kalender!DD3,1,0)</f>
        <v>0</v>
      </c>
      <c r="DE11">
        <f>IF(Simulator!$B$7&lt;=Kalender!DE3,1,0)</f>
        <v>1</v>
      </c>
      <c r="DF11">
        <f>IF(Simulator!$B$7&lt;=Kalender!DF3,1,0)</f>
        <v>1</v>
      </c>
      <c r="DG11">
        <f>IF(Simulator!$B$7&lt;=Kalender!DG3,1,0)</f>
        <v>1</v>
      </c>
      <c r="DH11">
        <f>IF(Simulator!$B$7&lt;=Kalender!DH3,1,0)</f>
        <v>1</v>
      </c>
      <c r="DI11">
        <f>IF(Simulator!$B$7&lt;=Kalender!DI3,1,0)</f>
        <v>1</v>
      </c>
      <c r="DJ11">
        <f>IF(Simulator!$B$7&lt;=Kalender!DJ3,1,0)</f>
        <v>1</v>
      </c>
      <c r="DK11">
        <f>IF(Simulator!$B$7&lt;=Kalender!DK3,1,0)</f>
        <v>1</v>
      </c>
      <c r="DL11">
        <f>IF(Simulator!$B$7&lt;=Kalender!DL3,1,0)</f>
        <v>1</v>
      </c>
      <c r="DM11">
        <f>IF(Simulator!$B$7&lt;=Kalender!DM3,1,0)</f>
        <v>1</v>
      </c>
      <c r="DN11">
        <f>IF(Simulator!$B$7&lt;=Kalender!DN3,1,0)</f>
        <v>1</v>
      </c>
      <c r="DO11">
        <f>IF(Simulator!$B$7&lt;=Kalender!DO3,1,0)</f>
        <v>1</v>
      </c>
      <c r="DP11">
        <f>IF(Simulator!$B$7&lt;=Kalender!DP3,1,0)</f>
        <v>1</v>
      </c>
      <c r="DQ11">
        <f>IF(Simulator!$B$7&lt;=Kalender!DQ3,1,0)</f>
        <v>1</v>
      </c>
      <c r="DR11">
        <f>IF(Simulator!$B$7&lt;=Kalender!DR3,1,0)</f>
        <v>1</v>
      </c>
      <c r="DS11">
        <f>IF(Simulator!$B$7&lt;=Kalender!DS3,1,0)</f>
        <v>1</v>
      </c>
      <c r="DT11">
        <f>IF(Simulator!$B$7&lt;=Kalender!DT3,1,0)</f>
        <v>1</v>
      </c>
      <c r="DU11">
        <f>IF(Simulator!$B$7&lt;=Kalender!DU3,1,0)</f>
        <v>1</v>
      </c>
      <c r="DV11">
        <f>IF(Simulator!$B$7&lt;=Kalender!DV3,1,0)</f>
        <v>1</v>
      </c>
      <c r="DW11">
        <f>IF(Simulator!$B$7&lt;=Kalender!DW3,1,0)</f>
        <v>1</v>
      </c>
      <c r="DX11">
        <f>IF(Simulator!$B$7&lt;=Kalender!DX3,1,0)</f>
        <v>1</v>
      </c>
      <c r="DY11">
        <f>IF(Simulator!$B$7&lt;=Kalender!DY3,1,0)</f>
        <v>1</v>
      </c>
      <c r="DZ11">
        <f>IF(Simulator!$B$7&lt;=Kalender!DZ3,1,0)</f>
        <v>1</v>
      </c>
      <c r="EA11">
        <f>IF(Simulator!$B$7&lt;=Kalender!EA3,1,0)</f>
        <v>1</v>
      </c>
      <c r="EB11">
        <f>IF(Simulator!$B$7&lt;=Kalender!EB3,1,0)</f>
        <v>1</v>
      </c>
      <c r="EC11">
        <f>IF(Simulator!$B$7&lt;=Kalender!EC3,1,0)</f>
        <v>1</v>
      </c>
      <c r="ED11">
        <f>IF(Simulator!$B$7&lt;=Kalender!ED3,1,0)</f>
        <v>1</v>
      </c>
      <c r="EE11">
        <f>IF(Simulator!$B$7&lt;=Kalender!EE3,1,0)</f>
        <v>1</v>
      </c>
      <c r="EF11">
        <f>IF(Simulator!$B$7&lt;=Kalender!EF3,1,0)</f>
        <v>1</v>
      </c>
      <c r="EG11">
        <f>IF(Simulator!$B$7&lt;=Kalender!EG3,1,0)</f>
        <v>1</v>
      </c>
      <c r="EH11">
        <f>IF(Simulator!$B$7&lt;=Kalender!EH3,1,0)</f>
        <v>1</v>
      </c>
      <c r="EI11">
        <f>IF(Simulator!$B$7&lt;=Kalender!EI3,1,0)</f>
        <v>1</v>
      </c>
      <c r="EJ11">
        <f>IF(Simulator!$B$7&lt;=Kalender!EJ3,1,0)</f>
        <v>1</v>
      </c>
      <c r="EK11">
        <f>IF(Simulator!$B$7&lt;=Kalender!EK3,1,0)</f>
        <v>1</v>
      </c>
      <c r="EL11">
        <f>IF(Simulator!$B$7&lt;=Kalender!EL3,1,0)</f>
        <v>1</v>
      </c>
      <c r="EM11">
        <f>IF(Simulator!$B$7&lt;=Kalender!EM3,1,0)</f>
        <v>1</v>
      </c>
      <c r="EN11">
        <f>IF(Simulator!$B$7&lt;=Kalender!EN3,1,0)</f>
        <v>1</v>
      </c>
      <c r="EO11">
        <f>IF(Simulator!$B$7&lt;=Kalender!EO3,1,0)</f>
        <v>1</v>
      </c>
      <c r="EP11">
        <f>IF(Simulator!$B$7&lt;=Kalender!EP3,1,0)</f>
        <v>1</v>
      </c>
      <c r="EQ11">
        <f>IF(Simulator!$B$7&lt;=Kalender!EQ3,1,0)</f>
        <v>1</v>
      </c>
      <c r="ER11">
        <f>IF(Simulator!$B$7&lt;=Kalender!ER3,1,0)</f>
        <v>1</v>
      </c>
      <c r="ES11">
        <f>IF(Simulator!$B$7&lt;=Kalender!ES3,1,0)</f>
        <v>1</v>
      </c>
      <c r="ET11">
        <f>IF(Simulator!$B$7&lt;=Kalender!ET3,1,0)</f>
        <v>1</v>
      </c>
      <c r="EU11">
        <f>IF(Simulator!$B$7&lt;=Kalender!EU3,1,0)</f>
        <v>1</v>
      </c>
      <c r="EV11">
        <f>IF(Simulator!$B$7&lt;=Kalender!EV3,1,0)</f>
        <v>1</v>
      </c>
      <c r="EW11">
        <f>IF(Simulator!$B$7&lt;=Kalender!EW3,1,0)</f>
        <v>1</v>
      </c>
      <c r="EX11">
        <f>IF(Simulator!$B$7&lt;=Kalender!EX3,1,0)</f>
        <v>1</v>
      </c>
      <c r="EY11">
        <f>IF(Simulator!$B$7&lt;=Kalender!EY3,1,0)</f>
        <v>1</v>
      </c>
      <c r="EZ11">
        <f>IF(Simulator!$B$7&lt;=Kalender!EZ3,1,0)</f>
        <v>1</v>
      </c>
      <c r="FA11">
        <f>IF(Simulator!$B$7&lt;=Kalender!FA3,1,0)</f>
        <v>1</v>
      </c>
      <c r="FB11">
        <f>IF(Simulator!$B$7&lt;=Kalender!FB3,1,0)</f>
        <v>1</v>
      </c>
      <c r="FC11">
        <f>IF(Simulator!$B$7&lt;=Kalender!FC3,1,0)</f>
        <v>1</v>
      </c>
      <c r="FD11">
        <f>IF(Simulator!$B$7&lt;=Kalender!FD3,1,0)</f>
        <v>1</v>
      </c>
      <c r="FE11">
        <f>IF(Simulator!$B$7&lt;=Kalender!FE3,1,0)</f>
        <v>1</v>
      </c>
      <c r="FF11">
        <f>IF(Simulator!$B$7&lt;=Kalender!FF3,1,0)</f>
        <v>1</v>
      </c>
      <c r="FG11">
        <f>IF(Simulator!$B$7&lt;=Kalender!FG3,1,0)</f>
        <v>1</v>
      </c>
      <c r="FH11">
        <f>IF(Simulator!$B$7&lt;=Kalender!FH3,1,0)</f>
        <v>1</v>
      </c>
      <c r="FI11">
        <f>IF(Simulator!$B$7&lt;=Kalender!FI3,1,0)</f>
        <v>1</v>
      </c>
      <c r="FJ11">
        <f>IF(Simulator!$B$7&lt;=Kalender!FJ3,1,0)</f>
        <v>1</v>
      </c>
      <c r="FK11">
        <f>IF(Simulator!$B$7&lt;=Kalender!FK3,1,0)</f>
        <v>1</v>
      </c>
      <c r="FL11">
        <f>IF(Simulator!$B$7&lt;=Kalender!FL3,1,0)</f>
        <v>1</v>
      </c>
      <c r="FM11">
        <f>IF(Simulator!$B$7&lt;=Kalender!FM3,1,0)</f>
        <v>1</v>
      </c>
      <c r="FN11">
        <f>IF(Simulator!$B$7&lt;=Kalender!FN3,1,0)</f>
        <v>1</v>
      </c>
      <c r="FO11">
        <f>IF(Simulator!$B$7&lt;=Kalender!FO3,1,0)</f>
        <v>1</v>
      </c>
      <c r="FP11">
        <f>IF(Simulator!$B$7&lt;=Kalender!FP3,1,0)</f>
        <v>1</v>
      </c>
      <c r="FQ11">
        <f>IF(Simulator!$B$7&lt;=Kalender!FQ3,1,0)</f>
        <v>1</v>
      </c>
      <c r="FR11">
        <f>IF(Simulator!$B$7&lt;=Kalender!FR3,1,0)</f>
        <v>1</v>
      </c>
      <c r="FS11">
        <f>IF(Simulator!$B$7&lt;=Kalender!FS3,1,0)</f>
        <v>1</v>
      </c>
      <c r="FT11">
        <f>IF(Simulator!$B$7&lt;=Kalender!FT3,1,0)</f>
        <v>1</v>
      </c>
      <c r="FU11">
        <f>IF(Simulator!$B$7&lt;=Kalender!FU3,1,0)</f>
        <v>1</v>
      </c>
      <c r="FV11">
        <f>IF(Simulator!$B$7&lt;=Kalender!FV3,1,0)</f>
        <v>1</v>
      </c>
      <c r="FW11">
        <f>IF(Simulator!$B$7&lt;=Kalender!FW3,1,0)</f>
        <v>1</v>
      </c>
      <c r="FX11">
        <f>IF(Simulator!$B$7&lt;=Kalender!FX3,1,0)</f>
        <v>1</v>
      </c>
      <c r="FY11">
        <f>IF(Simulator!$B$7&lt;=Kalender!FY3,1,0)</f>
        <v>1</v>
      </c>
      <c r="FZ11">
        <f>IF(Simulator!$B$7&lt;=Kalender!FZ3,1,0)</f>
        <v>1</v>
      </c>
      <c r="GA11">
        <f>IF(Simulator!$B$7&lt;=Kalender!GA3,1,0)</f>
        <v>1</v>
      </c>
      <c r="GB11">
        <f>IF(Simulator!$B$7&lt;=Kalender!GB3,1,0)</f>
        <v>1</v>
      </c>
      <c r="GC11">
        <f>IF(Simulator!$B$7&lt;=Kalender!GC3,1,0)</f>
        <v>1</v>
      </c>
      <c r="GD11">
        <f>IF(Simulator!$B$7&lt;=Kalender!GD3,1,0)</f>
        <v>1</v>
      </c>
      <c r="GE11">
        <f>IF(Simulator!$B$7&lt;=Kalender!GE3,1,0)</f>
        <v>1</v>
      </c>
      <c r="GF11">
        <f>IF(Simulator!$B$7&lt;=Kalender!GF3,1,0)</f>
        <v>1</v>
      </c>
      <c r="GG11">
        <f>IF(Simulator!$B$7&lt;=Kalender!GG3,1,0)</f>
        <v>1</v>
      </c>
      <c r="GH11">
        <f>IF(Simulator!$B$7&lt;=Kalender!GH3,1,0)</f>
        <v>1</v>
      </c>
      <c r="GI11">
        <f>IF(Simulator!$B$7&lt;=Kalender!GI3,1,0)</f>
        <v>1</v>
      </c>
      <c r="GJ11">
        <f>IF(Simulator!$B$7&lt;=Kalender!GJ3,1,0)</f>
        <v>1</v>
      </c>
      <c r="GK11">
        <f>IF(Simulator!$B$7&lt;=Kalender!GK3,1,0)</f>
        <v>1</v>
      </c>
      <c r="GL11">
        <f>IF(Simulator!$B$7&lt;=Kalender!GL3,1,0)</f>
        <v>1</v>
      </c>
      <c r="GM11">
        <f>IF(Simulator!$B$7&lt;=Kalender!GM3,1,0)</f>
        <v>1</v>
      </c>
      <c r="GN11">
        <f>IF(Simulator!$B$7&lt;=Kalender!GN3,1,0)</f>
        <v>1</v>
      </c>
      <c r="GO11">
        <f>IF(Simulator!$B$7&lt;=Kalender!GO3,1,0)</f>
        <v>1</v>
      </c>
      <c r="GP11">
        <f>IF(Simulator!$B$7&lt;=Kalender!GP3,1,0)</f>
        <v>1</v>
      </c>
      <c r="GQ11">
        <f>IF(Simulator!$B$7&lt;=Kalender!GQ3,1,0)</f>
        <v>1</v>
      </c>
      <c r="GR11">
        <f>IF(Simulator!$B$7&lt;=Kalender!GR3,1,0)</f>
        <v>1</v>
      </c>
      <c r="GS11">
        <f>IF(Simulator!$B$7&lt;=Kalender!GS3,1,0)</f>
        <v>1</v>
      </c>
      <c r="GT11">
        <f>IF(Simulator!$B$7&lt;=Kalender!GT3,1,0)</f>
        <v>1</v>
      </c>
      <c r="GU11">
        <f>IF(Simulator!$B$7&lt;=Kalender!GU3,1,0)</f>
        <v>1</v>
      </c>
      <c r="GV11">
        <f>IF(Simulator!$B$7&lt;=Kalender!GV3,1,0)</f>
        <v>1</v>
      </c>
      <c r="GW11">
        <f>IF(Simulator!$B$7&lt;=Kalender!GW3,1,0)</f>
        <v>1</v>
      </c>
      <c r="GX11">
        <f>IF(Simulator!$B$7&lt;=Kalender!GX3,1,0)</f>
        <v>1</v>
      </c>
      <c r="GY11">
        <f>IF(Simulator!$B$7&lt;=Kalender!GY3,1,0)</f>
        <v>1</v>
      </c>
      <c r="GZ11">
        <f>IF(Simulator!$B$7&lt;=Kalender!GZ3,1,0)</f>
        <v>1</v>
      </c>
      <c r="HA11">
        <f>IF(Simulator!$B$7&lt;=Kalender!HA3,1,0)</f>
        <v>1</v>
      </c>
      <c r="HB11">
        <f>IF(Simulator!$B$7&lt;=Kalender!HB3,1,0)</f>
        <v>1</v>
      </c>
      <c r="HC11">
        <f>IF(Simulator!$B$7&lt;=Kalender!HC3,1,0)</f>
        <v>1</v>
      </c>
      <c r="HD11">
        <f>IF(Simulator!$B$7&lt;=Kalender!HD3,1,0)</f>
        <v>1</v>
      </c>
      <c r="HE11">
        <f>IF(Simulator!$B$7&lt;=Kalender!HE3,1,0)</f>
        <v>1</v>
      </c>
      <c r="HF11">
        <f>IF(Simulator!$B$7&lt;=Kalender!HF3,1,0)</f>
        <v>1</v>
      </c>
      <c r="HG11">
        <f>IF(Simulator!$B$7&lt;=Kalender!HG3,1,0)</f>
        <v>1</v>
      </c>
      <c r="HH11">
        <f>IF(Simulator!$B$7&lt;=Kalender!HH3,1,0)</f>
        <v>1</v>
      </c>
      <c r="HI11">
        <f>IF(Simulator!$B$7&lt;=Kalender!HI3,1,0)</f>
        <v>1</v>
      </c>
      <c r="HJ11">
        <f>IF(Simulator!$B$7&lt;=Kalender!HJ3,1,0)</f>
        <v>1</v>
      </c>
      <c r="HK11">
        <f>IF(Simulator!$B$7&lt;=Kalender!HK3,1,0)</f>
        <v>1</v>
      </c>
      <c r="HL11">
        <f>IF(Simulator!$B$7&lt;=Kalender!HL3,1,0)</f>
        <v>1</v>
      </c>
      <c r="HM11">
        <f>IF(Simulator!$B$7&lt;=Kalender!HM3,1,0)</f>
        <v>1</v>
      </c>
      <c r="HN11">
        <f>IF(Simulator!$B$7&lt;=Kalender!HN3,1,0)</f>
        <v>1</v>
      </c>
      <c r="HO11">
        <f>IF(Simulator!$B$7&lt;=Kalender!HO3,1,0)</f>
        <v>1</v>
      </c>
      <c r="HP11">
        <f>IF(Simulator!$B$7&lt;=Kalender!HP3,1,0)</f>
        <v>1</v>
      </c>
      <c r="HQ11">
        <f>IF(Simulator!$B$7&lt;=Kalender!HQ3,1,0)</f>
        <v>1</v>
      </c>
      <c r="HR11">
        <f>IF(Simulator!$B$7&lt;=Kalender!HR3,1,0)</f>
        <v>1</v>
      </c>
      <c r="HS11">
        <f>IF(Simulator!$B$7&lt;=Kalender!HS3,1,0)</f>
        <v>1</v>
      </c>
      <c r="HT11">
        <f>IF(Simulator!$B$7&lt;=Kalender!HT3,1,0)</f>
        <v>1</v>
      </c>
      <c r="HU11">
        <f>IF(Simulator!$B$7&lt;=Kalender!HU3,1,0)</f>
        <v>1</v>
      </c>
      <c r="HV11">
        <f>IF(Simulator!$B$7&lt;=Kalender!HV3,1,0)</f>
        <v>1</v>
      </c>
      <c r="HW11">
        <f>IF(Simulator!$B$7&lt;=Kalender!HW3,1,0)</f>
        <v>1</v>
      </c>
      <c r="HX11">
        <f>IF(Simulator!$B$7&lt;=Kalender!HX3,1,0)</f>
        <v>1</v>
      </c>
      <c r="HY11">
        <f>IF(Simulator!$B$7&lt;=Kalender!HY3,1,0)</f>
        <v>1</v>
      </c>
      <c r="HZ11">
        <f>IF(Simulator!$B$7&lt;=Kalender!HZ3,1,0)</f>
        <v>1</v>
      </c>
      <c r="IA11">
        <f>IF(Simulator!$B$7&lt;=Kalender!IA3,1,0)</f>
        <v>1</v>
      </c>
      <c r="IB11">
        <f>IF(Simulator!$B$7&lt;=Kalender!IB3,1,0)</f>
        <v>1</v>
      </c>
      <c r="IC11">
        <f>IF(Simulator!$B$7&lt;=Kalender!IC3,1,0)</f>
        <v>1</v>
      </c>
      <c r="ID11">
        <f>IF(Simulator!$B$7&lt;=Kalender!ID3,1,0)</f>
        <v>1</v>
      </c>
      <c r="IE11">
        <f>IF(Simulator!$B$7&lt;=Kalender!IE3,1,0)</f>
        <v>1</v>
      </c>
      <c r="IF11">
        <f>IF(Simulator!$B$7&lt;=Kalender!IF3,1,0)</f>
        <v>1</v>
      </c>
      <c r="IG11">
        <f>IF(Simulator!$B$7&lt;=Kalender!IG3,1,0)</f>
        <v>1</v>
      </c>
      <c r="IH11">
        <f>IF(Simulator!$B$7&lt;=Kalender!IH3,1,0)</f>
        <v>1</v>
      </c>
      <c r="II11">
        <f>IF(Simulator!$B$7&lt;=Kalender!II3,1,0)</f>
        <v>1</v>
      </c>
      <c r="IJ11">
        <f>IF(Simulator!$B$7&lt;=Kalender!IJ3,1,0)</f>
        <v>1</v>
      </c>
      <c r="IK11">
        <f>IF(Simulator!$B$7&lt;=Kalender!IK3,1,0)</f>
        <v>1</v>
      </c>
      <c r="IL11">
        <f>IF(Simulator!$B$7&lt;=Kalender!IL3,1,0)</f>
        <v>1</v>
      </c>
      <c r="IM11">
        <f>IF(Simulator!$B$7&lt;=Kalender!IM3,1,0)</f>
        <v>1</v>
      </c>
      <c r="IN11">
        <f>IF(Simulator!$B$7&lt;=Kalender!IN3,1,0)</f>
        <v>1</v>
      </c>
      <c r="IO11">
        <f>IF(Simulator!$B$7&lt;=Kalender!IO3,1,0)</f>
        <v>1</v>
      </c>
      <c r="IP11">
        <f>IF(Simulator!$B$7&lt;=Kalender!IP3,1,0)</f>
        <v>1</v>
      </c>
      <c r="IQ11">
        <f>IF(Simulator!$B$7&lt;=Kalender!IQ3,1,0)</f>
        <v>1</v>
      </c>
      <c r="IR11">
        <f>IF(Simulator!$B$7&lt;=Kalender!IR3,1,0)</f>
        <v>1</v>
      </c>
      <c r="IS11">
        <f>IF(Simulator!$B$7&lt;=Kalender!IS3,1,0)</f>
        <v>1</v>
      </c>
      <c r="IT11">
        <f>IF(Simulator!$B$7&lt;=Kalender!IT3,1,0)</f>
        <v>1</v>
      </c>
      <c r="IU11">
        <f>IF(Simulator!$B$7&lt;=Kalender!IU3,1,0)</f>
        <v>1</v>
      </c>
      <c r="IV11">
        <f>IF(Simulator!$B$7&lt;=Kalender!IV3,1,0)</f>
        <v>1</v>
      </c>
      <c r="IW11">
        <f>IF(Simulator!$B$7&lt;=Kalender!IW3,1,0)</f>
        <v>1</v>
      </c>
      <c r="IX11">
        <f>IF(Simulator!$B$7&lt;=Kalender!IX3,1,0)</f>
        <v>1</v>
      </c>
      <c r="IY11">
        <f>IF(Simulator!$B$7&lt;=Kalender!IY3,1,0)</f>
        <v>1</v>
      </c>
      <c r="IZ11">
        <f>IF(Simulator!$B$7&lt;=Kalender!IZ3,1,0)</f>
        <v>1</v>
      </c>
      <c r="JA11">
        <f>IF(Simulator!$B$7&lt;=Kalender!JA3,1,0)</f>
        <v>1</v>
      </c>
      <c r="JB11">
        <f>IF(Simulator!$B$7&lt;=Kalender!JB3,1,0)</f>
        <v>1</v>
      </c>
      <c r="JC11">
        <f>IF(Simulator!$B$7&lt;=Kalender!JC3,1,0)</f>
        <v>1</v>
      </c>
      <c r="JD11">
        <f>IF(Simulator!$B$7&lt;=Kalender!JD3,1,0)</f>
        <v>1</v>
      </c>
      <c r="JE11">
        <f>IF(Simulator!$B$7&lt;=Kalender!JE3,1,0)</f>
        <v>1</v>
      </c>
      <c r="JF11">
        <f>IF(Simulator!$B$7&lt;=Kalender!JF3,1,0)</f>
        <v>1</v>
      </c>
      <c r="JG11">
        <f>IF(Simulator!$B$7&lt;=Kalender!JG3,1,0)</f>
        <v>1</v>
      </c>
      <c r="JH11">
        <f>IF(Simulator!$B$7&lt;=Kalender!JH3,1,0)</f>
        <v>1</v>
      </c>
      <c r="JI11">
        <f>IF(Simulator!$B$7&lt;=Kalender!JI3,1,0)</f>
        <v>1</v>
      </c>
      <c r="JJ11">
        <f>IF(Simulator!$B$7&lt;=Kalender!JJ3,1,0)</f>
        <v>1</v>
      </c>
      <c r="JK11">
        <f>IF(Simulator!$B$7&lt;=Kalender!JK3,1,0)</f>
        <v>1</v>
      </c>
      <c r="JL11">
        <f>IF(Simulator!$B$7&lt;=Kalender!JL3,1,0)</f>
        <v>1</v>
      </c>
      <c r="JM11">
        <f>IF(Simulator!$B$7&lt;=Kalender!JM3,1,0)</f>
        <v>1</v>
      </c>
      <c r="JN11">
        <f>IF(Simulator!$B$7&lt;=Kalender!JN3,1,0)</f>
        <v>1</v>
      </c>
      <c r="JO11">
        <f>IF(Simulator!$B$7&lt;=Kalender!JO3,1,0)</f>
        <v>1</v>
      </c>
      <c r="JP11">
        <f>IF(Simulator!$B$7&lt;=Kalender!JP3,1,0)</f>
        <v>1</v>
      </c>
      <c r="JQ11">
        <f>IF(Simulator!$B$7&lt;=Kalender!JQ3,1,0)</f>
        <v>1</v>
      </c>
      <c r="JR11">
        <f>IF(Simulator!$B$7&lt;=Kalender!JR3,1,0)</f>
        <v>1</v>
      </c>
      <c r="JS11">
        <f>IF(Simulator!$B$7&lt;=Kalender!JS3,1,0)</f>
        <v>1</v>
      </c>
      <c r="JT11">
        <f>IF(Simulator!$B$7&lt;=Kalender!JT3,1,0)</f>
        <v>1</v>
      </c>
      <c r="JU11">
        <f>IF(Simulator!$B$7&lt;=Kalender!JU3,1,0)</f>
        <v>1</v>
      </c>
      <c r="JV11">
        <f>IF(Simulator!$B$7&lt;=Kalender!JV3,1,0)</f>
        <v>1</v>
      </c>
      <c r="JW11">
        <f>IF(Simulator!$B$7&lt;=Kalender!JW3,1,0)</f>
        <v>1</v>
      </c>
      <c r="JX11">
        <f>IF(Simulator!$B$7&lt;=Kalender!JX3,1,0)</f>
        <v>1</v>
      </c>
      <c r="JY11">
        <f>IF(Simulator!$B$7&lt;=Kalender!JY3,1,0)</f>
        <v>1</v>
      </c>
      <c r="JZ11">
        <f>IF(Simulator!$B$7&lt;=Kalender!JZ3,1,0)</f>
        <v>1</v>
      </c>
      <c r="KA11">
        <f>IF(Simulator!$B$7&lt;=Kalender!KA3,1,0)</f>
        <v>1</v>
      </c>
      <c r="KB11">
        <f>IF(Simulator!$B$7&lt;=Kalender!KB3,1,0)</f>
        <v>1</v>
      </c>
      <c r="KC11">
        <f>IF(Simulator!$B$7&lt;=Kalender!KC3,1,0)</f>
        <v>1</v>
      </c>
      <c r="KD11">
        <f>IF(Simulator!$B$7&lt;=Kalender!KD3,1,0)</f>
        <v>1</v>
      </c>
      <c r="KE11">
        <f>IF(Simulator!$B$7&lt;=Kalender!KE3,1,0)</f>
        <v>1</v>
      </c>
      <c r="KF11">
        <f>IF(Simulator!$B$7&lt;=Kalender!KF3,1,0)</f>
        <v>1</v>
      </c>
      <c r="KG11">
        <f>IF(Simulator!$B$7&lt;=Kalender!KG3,1,0)</f>
        <v>1</v>
      </c>
      <c r="KH11">
        <f>IF(Simulator!$B$7&lt;=Kalender!KH3,1,0)</f>
        <v>1</v>
      </c>
      <c r="KI11">
        <f>IF(Simulator!$B$7&lt;=Kalender!KI3,1,0)</f>
        <v>1</v>
      </c>
      <c r="KJ11">
        <f>IF(Simulator!$B$7&lt;=Kalender!KJ3,1,0)</f>
        <v>1</v>
      </c>
      <c r="KK11">
        <f>IF(Simulator!$B$7&lt;=Kalender!KK3,1,0)</f>
        <v>1</v>
      </c>
      <c r="KL11">
        <f>IF(Simulator!$B$7&lt;=Kalender!KL3,1,0)</f>
        <v>1</v>
      </c>
      <c r="KM11">
        <f>IF(Simulator!$B$7&lt;=Kalender!KM3,1,0)</f>
        <v>1</v>
      </c>
      <c r="KN11">
        <f>IF(Simulator!$B$7&lt;=Kalender!KN3,1,0)</f>
        <v>1</v>
      </c>
      <c r="KO11">
        <f>IF(Simulator!$B$7&lt;=Kalender!KO3,1,0)</f>
        <v>1</v>
      </c>
      <c r="KP11">
        <f>IF(Simulator!$B$7&lt;=Kalender!KP3,1,0)</f>
        <v>1</v>
      </c>
      <c r="KQ11">
        <f>IF(Simulator!$B$7&lt;=Kalender!KQ3,1,0)</f>
        <v>1</v>
      </c>
      <c r="KR11">
        <f>IF(Simulator!$B$7&lt;=Kalender!KR3,1,0)</f>
        <v>1</v>
      </c>
      <c r="KS11">
        <f>IF(Simulator!$B$7&lt;=Kalender!KS3,1,0)</f>
        <v>1</v>
      </c>
      <c r="KT11">
        <f>IF(Simulator!$B$7&lt;=Kalender!KT3,1,0)</f>
        <v>1</v>
      </c>
      <c r="KU11">
        <f>IF(Simulator!$B$7&lt;=Kalender!KU3,1,0)</f>
        <v>1</v>
      </c>
      <c r="KV11">
        <f>IF(Simulator!$B$7&lt;=Kalender!KV3,1,0)</f>
        <v>1</v>
      </c>
      <c r="KW11">
        <f>IF(Simulator!$B$7&lt;=Kalender!KW3,1,0)</f>
        <v>1</v>
      </c>
      <c r="KX11">
        <f>IF(Simulator!$B$7&lt;=Kalender!KX3,1,0)</f>
        <v>1</v>
      </c>
      <c r="KY11">
        <f>IF(Simulator!$B$7&lt;=Kalender!KY3,1,0)</f>
        <v>1</v>
      </c>
      <c r="KZ11">
        <f>IF(Simulator!$B$7&lt;=Kalender!KZ3,1,0)</f>
        <v>1</v>
      </c>
      <c r="LA11">
        <f>IF(Simulator!$B$7&lt;=Kalender!LA3,1,0)</f>
        <v>1</v>
      </c>
      <c r="LB11">
        <f>IF(Simulator!$B$7&lt;=Kalender!LB3,1,0)</f>
        <v>1</v>
      </c>
      <c r="LC11">
        <f>IF(Simulator!$B$7&lt;=Kalender!LC3,1,0)</f>
        <v>1</v>
      </c>
      <c r="LD11">
        <f>IF(Simulator!$B$7&lt;=Kalender!LD3,1,0)</f>
        <v>1</v>
      </c>
      <c r="LE11">
        <f>IF(Simulator!$B$7&lt;=Kalender!LE3,1,0)</f>
        <v>1</v>
      </c>
      <c r="LF11">
        <f>IF(Simulator!$B$7&lt;=Kalender!LF3,1,0)</f>
        <v>1</v>
      </c>
      <c r="LG11">
        <f>IF(Simulator!$B$7&lt;=Kalender!LG3,1,0)</f>
        <v>1</v>
      </c>
      <c r="LH11">
        <f>IF(Simulator!$B$7&lt;=Kalender!LH3,1,0)</f>
        <v>1</v>
      </c>
      <c r="LI11">
        <f>IF(Simulator!$B$7&lt;=Kalender!LI3,1,0)</f>
        <v>1</v>
      </c>
      <c r="LJ11">
        <f>IF(Simulator!$B$7&lt;=Kalender!LJ3,1,0)</f>
        <v>1</v>
      </c>
      <c r="LK11">
        <f>IF(Simulator!$B$7&lt;=Kalender!LK3,1,0)</f>
        <v>1</v>
      </c>
      <c r="LL11">
        <f>IF(Simulator!$B$7&lt;=Kalender!LL3,1,0)</f>
        <v>1</v>
      </c>
      <c r="LM11">
        <f>IF(Simulator!$B$7&lt;=Kalender!LM3,1,0)</f>
        <v>1</v>
      </c>
      <c r="LN11">
        <f>IF(Simulator!$B$7&lt;=Kalender!LN3,1,0)</f>
        <v>1</v>
      </c>
      <c r="LO11">
        <f>IF(Simulator!$B$7&lt;=Kalender!LO3,1,0)</f>
        <v>1</v>
      </c>
      <c r="LP11">
        <f>IF(Simulator!$B$7&lt;=Kalender!LP3,1,0)</f>
        <v>1</v>
      </c>
      <c r="LQ11">
        <f>IF(Simulator!$B$7&lt;=Kalender!LQ3,1,0)</f>
        <v>1</v>
      </c>
      <c r="LR11">
        <f>IF(Simulator!$B$7&lt;=Kalender!LR3,1,0)</f>
        <v>1</v>
      </c>
      <c r="LS11">
        <f>IF(Simulator!$B$7&lt;=Kalender!LS3,1,0)</f>
        <v>1</v>
      </c>
      <c r="LT11">
        <f>IF(Simulator!$B$7&lt;=Kalender!LT3,1,0)</f>
        <v>1</v>
      </c>
      <c r="LU11">
        <f>IF(Simulator!$B$7&lt;=Kalender!LU3,1,0)</f>
        <v>1</v>
      </c>
      <c r="LV11">
        <f>IF(Simulator!$B$7&lt;=Kalender!LV3,1,0)</f>
        <v>1</v>
      </c>
      <c r="LW11">
        <f>IF(Simulator!$B$7&lt;=Kalender!LW3,1,0)</f>
        <v>1</v>
      </c>
      <c r="LX11">
        <f>IF(Simulator!$B$7&lt;=Kalender!LX3,1,0)</f>
        <v>1</v>
      </c>
      <c r="LY11">
        <f>IF(Simulator!$B$7&lt;=Kalender!LY3,1,0)</f>
        <v>1</v>
      </c>
      <c r="LZ11">
        <f>IF(Simulator!$B$7&lt;=Kalender!LZ3,1,0)</f>
        <v>1</v>
      </c>
      <c r="MA11">
        <f>IF(Simulator!$B$7&lt;=Kalender!MA3,1,0)</f>
        <v>1</v>
      </c>
      <c r="MB11">
        <f>IF(Simulator!$B$7&lt;=Kalender!MB3,1,0)</f>
        <v>1</v>
      </c>
      <c r="MC11">
        <f>IF(Simulator!$B$7&lt;=Kalender!MC3,1,0)</f>
        <v>1</v>
      </c>
      <c r="MD11">
        <f>IF(Simulator!$B$7&lt;=Kalender!MD3,1,0)</f>
        <v>1</v>
      </c>
      <c r="ME11">
        <f>IF(Simulator!$B$7&lt;=Kalender!ME3,1,0)</f>
        <v>1</v>
      </c>
      <c r="MF11">
        <f>IF(Simulator!$B$7&lt;=Kalender!MF3,1,0)</f>
        <v>1</v>
      </c>
      <c r="MG11">
        <f>IF(Simulator!$B$7&lt;=Kalender!MG3,1,0)</f>
        <v>1</v>
      </c>
      <c r="MH11">
        <f>IF(Simulator!$B$7&lt;=Kalender!MH3,1,0)</f>
        <v>1</v>
      </c>
      <c r="MI11">
        <f>IF(Simulator!$B$7&lt;=Kalender!MI3,1,0)</f>
        <v>1</v>
      </c>
      <c r="MJ11">
        <f>IF(Simulator!$B$7&lt;=Kalender!MJ3,1,0)</f>
        <v>1</v>
      </c>
      <c r="MK11">
        <f>IF(Simulator!$B$7&lt;=Kalender!MK3,1,0)</f>
        <v>1</v>
      </c>
      <c r="ML11">
        <f>IF(Simulator!$B$7&lt;=Kalender!ML3,1,0)</f>
        <v>1</v>
      </c>
      <c r="MM11">
        <f>IF(Simulator!$B$7&lt;=Kalender!MM3,1,0)</f>
        <v>1</v>
      </c>
      <c r="MN11">
        <f>IF(Simulator!$B$7&lt;=Kalender!MN3,1,0)</f>
        <v>1</v>
      </c>
      <c r="MO11">
        <f>IF(Simulator!$B$7&lt;=Kalender!MO3,1,0)</f>
        <v>1</v>
      </c>
      <c r="MP11">
        <f>IF(Simulator!$B$7&lt;=Kalender!MP3,1,0)</f>
        <v>1</v>
      </c>
      <c r="MQ11">
        <f>IF(Simulator!$B$7&lt;=Kalender!MQ3,1,0)</f>
        <v>1</v>
      </c>
      <c r="MR11">
        <f>IF(Simulator!$B$7&lt;=Kalender!MR3,1,0)</f>
        <v>1</v>
      </c>
      <c r="MS11">
        <f>IF(Simulator!$B$7&lt;=Kalender!MS3,1,0)</f>
        <v>1</v>
      </c>
      <c r="MT11">
        <f>IF(Simulator!$B$7&lt;=Kalender!MT3,1,0)</f>
        <v>1</v>
      </c>
      <c r="MU11">
        <f>IF(Simulator!$B$7&lt;=Kalender!MU3,1,0)</f>
        <v>1</v>
      </c>
      <c r="MV11">
        <f>IF(Simulator!$B$7&lt;=Kalender!MV3,1,0)</f>
        <v>1</v>
      </c>
      <c r="MW11">
        <f>IF(Simulator!$B$7&lt;=Kalender!MW3,1,0)</f>
        <v>1</v>
      </c>
      <c r="MX11">
        <f>IF(Simulator!$B$7&lt;=Kalender!MX3,1,0)</f>
        <v>1</v>
      </c>
      <c r="MY11">
        <f>IF(Simulator!$B$7&lt;=Kalender!MY3,1,0)</f>
        <v>1</v>
      </c>
      <c r="MZ11">
        <f>IF(Simulator!$B$7&lt;=Kalender!MZ3,1,0)</f>
        <v>1</v>
      </c>
      <c r="NA11">
        <f>IF(Simulator!$B$7&lt;=Kalender!NA3,1,0)</f>
        <v>1</v>
      </c>
      <c r="NB11">
        <f>IF(Simulator!$B$7&lt;=Kalender!NB3,1,0)</f>
        <v>1</v>
      </c>
    </row>
    <row r="12" spans="1:366" x14ac:dyDescent="0.3">
      <c r="A12" t="s">
        <v>64</v>
      </c>
      <c r="B12">
        <f>IF(Simulator!$B$8&gt;Kalender!B3,1,0)</f>
        <v>1</v>
      </c>
      <c r="C12">
        <f>IF(Simulator!$B$8&gt;Kalender!C3,1,0)</f>
        <v>1</v>
      </c>
      <c r="D12">
        <f>IF(Simulator!$B$8&gt;Kalender!D3,1,0)</f>
        <v>1</v>
      </c>
      <c r="E12">
        <f>IF(Simulator!$B$8&gt;Kalender!E3,1,0)</f>
        <v>1</v>
      </c>
      <c r="F12">
        <f>IF(Simulator!$B$8&gt;Kalender!F3,1,0)</f>
        <v>1</v>
      </c>
      <c r="G12">
        <f>IF(Simulator!$B$8&gt;Kalender!G3,1,0)</f>
        <v>1</v>
      </c>
      <c r="H12">
        <f>IF(Simulator!$B$8&gt;Kalender!H3,1,0)</f>
        <v>1</v>
      </c>
      <c r="I12">
        <f>IF(Simulator!$B$8&gt;Kalender!I3,1,0)</f>
        <v>1</v>
      </c>
      <c r="J12">
        <f>IF(Simulator!$B$8&gt;Kalender!J3,1,0)</f>
        <v>1</v>
      </c>
      <c r="K12">
        <f>IF(Simulator!$B$8&gt;Kalender!K3,1,0)</f>
        <v>1</v>
      </c>
      <c r="L12">
        <f>IF(Simulator!$B$8&gt;Kalender!L3,1,0)</f>
        <v>1</v>
      </c>
      <c r="M12">
        <f>IF(Simulator!$B$8&gt;Kalender!M3,1,0)</f>
        <v>1</v>
      </c>
      <c r="N12">
        <f>IF(Simulator!$B$8&gt;Kalender!N3,1,0)</f>
        <v>1</v>
      </c>
      <c r="O12">
        <f>IF(Simulator!$B$8&gt;Kalender!O3,1,0)</f>
        <v>1</v>
      </c>
      <c r="P12">
        <f>IF(Simulator!$B$8&gt;Kalender!P3,1,0)</f>
        <v>1</v>
      </c>
      <c r="Q12">
        <f>IF(Simulator!$B$8&gt;Kalender!Q3,1,0)</f>
        <v>1</v>
      </c>
      <c r="R12">
        <f>IF(Simulator!$B$8&gt;Kalender!R3,1,0)</f>
        <v>1</v>
      </c>
      <c r="S12">
        <f>IF(Simulator!$B$8&gt;Kalender!S3,1,0)</f>
        <v>1</v>
      </c>
      <c r="T12">
        <f>IF(Simulator!$B$8&gt;Kalender!T3,1,0)</f>
        <v>1</v>
      </c>
      <c r="U12">
        <f>IF(Simulator!$B$8&gt;Kalender!U3,1,0)</f>
        <v>1</v>
      </c>
      <c r="V12">
        <f>IF(Simulator!$B$8&gt;Kalender!V3,1,0)</f>
        <v>1</v>
      </c>
      <c r="W12">
        <f>IF(Simulator!$B$8&gt;Kalender!W3,1,0)</f>
        <v>1</v>
      </c>
      <c r="X12">
        <f>IF(Simulator!$B$8&gt;Kalender!X3,1,0)</f>
        <v>1</v>
      </c>
      <c r="Y12">
        <f>IF(Simulator!$B$8&gt;Kalender!Y3,1,0)</f>
        <v>1</v>
      </c>
      <c r="Z12">
        <f>IF(Simulator!$B$8&gt;Kalender!Z3,1,0)</f>
        <v>1</v>
      </c>
      <c r="AA12">
        <f>IF(Simulator!$B$8&gt;Kalender!AA3,1,0)</f>
        <v>1</v>
      </c>
      <c r="AB12">
        <f>IF(Simulator!$B$8&gt;Kalender!AB3,1,0)</f>
        <v>1</v>
      </c>
      <c r="AC12">
        <f>IF(Simulator!$B$8&gt;Kalender!AC3,1,0)</f>
        <v>1</v>
      </c>
      <c r="AD12">
        <f>IF(Simulator!$B$8&gt;Kalender!AD3,1,0)</f>
        <v>1</v>
      </c>
      <c r="AE12">
        <f>IF(Simulator!$B$8&gt;Kalender!AE3,1,0)</f>
        <v>1</v>
      </c>
      <c r="AF12">
        <f>IF(Simulator!$B$8&gt;Kalender!AF3,1,0)</f>
        <v>1</v>
      </c>
      <c r="AG12">
        <f>IF(Simulator!$B$8&gt;Kalender!AG3,1,0)</f>
        <v>1</v>
      </c>
      <c r="AH12">
        <f>IF(Simulator!$B$8&gt;Kalender!AH3,1,0)</f>
        <v>1</v>
      </c>
      <c r="AI12">
        <f>IF(Simulator!$B$8&gt;Kalender!AI3,1,0)</f>
        <v>1</v>
      </c>
      <c r="AJ12">
        <f>IF(Simulator!$B$8&gt;Kalender!AJ3,1,0)</f>
        <v>1</v>
      </c>
      <c r="AK12">
        <f>IF(Simulator!$B$8&gt;Kalender!AK3,1,0)</f>
        <v>1</v>
      </c>
      <c r="AL12">
        <f>IF(Simulator!$B$8&gt;Kalender!AL3,1,0)</f>
        <v>1</v>
      </c>
      <c r="AM12">
        <f>IF(Simulator!$B$8&gt;Kalender!AM3,1,0)</f>
        <v>1</v>
      </c>
      <c r="AN12">
        <f>IF(Simulator!$B$8&gt;Kalender!AN3,1,0)</f>
        <v>1</v>
      </c>
      <c r="AO12">
        <f>IF(Simulator!$B$8&gt;Kalender!AO3,1,0)</f>
        <v>1</v>
      </c>
      <c r="AP12">
        <f>IF(Simulator!$B$8&gt;Kalender!AP3,1,0)</f>
        <v>1</v>
      </c>
      <c r="AQ12">
        <f>IF(Simulator!$B$8&gt;Kalender!AQ3,1,0)</f>
        <v>1</v>
      </c>
      <c r="AR12">
        <f>IF(Simulator!$B$8&gt;Kalender!AR3,1,0)</f>
        <v>1</v>
      </c>
      <c r="AS12">
        <f>IF(Simulator!$B$8&gt;Kalender!AS3,1,0)</f>
        <v>1</v>
      </c>
      <c r="AT12">
        <f>IF(Simulator!$B$8&gt;Kalender!AT3,1,0)</f>
        <v>1</v>
      </c>
      <c r="AU12">
        <f>IF(Simulator!$B$8&gt;Kalender!AU3,1,0)</f>
        <v>1</v>
      </c>
      <c r="AV12">
        <f>IF(Simulator!$B$8&gt;Kalender!AV3,1,0)</f>
        <v>1</v>
      </c>
      <c r="AW12">
        <f>IF(Simulator!$B$8&gt;Kalender!AW3,1,0)</f>
        <v>1</v>
      </c>
      <c r="AX12">
        <f>IF(Simulator!$B$8&gt;Kalender!AX3,1,0)</f>
        <v>1</v>
      </c>
      <c r="AY12">
        <f>IF(Simulator!$B$8&gt;Kalender!AY3,1,0)</f>
        <v>1</v>
      </c>
      <c r="AZ12">
        <f>IF(Simulator!$B$8&gt;Kalender!AZ3,1,0)</f>
        <v>1</v>
      </c>
      <c r="BA12">
        <f>IF(Simulator!$B$8&gt;Kalender!BA3,1,0)</f>
        <v>1</v>
      </c>
      <c r="BB12">
        <f>IF(Simulator!$B$8&gt;Kalender!BB3,1,0)</f>
        <v>1</v>
      </c>
      <c r="BC12">
        <f>IF(Simulator!$B$8&gt;Kalender!BC3,1,0)</f>
        <v>1</v>
      </c>
      <c r="BD12">
        <f>IF(Simulator!$B$8&gt;Kalender!BD3,1,0)</f>
        <v>1</v>
      </c>
      <c r="BE12">
        <f>IF(Simulator!$B$8&gt;Kalender!BE3,1,0)</f>
        <v>1</v>
      </c>
      <c r="BF12">
        <f>IF(Simulator!$B$8&gt;Kalender!BF3,1,0)</f>
        <v>1</v>
      </c>
      <c r="BG12">
        <f>IF(Simulator!$B$8&gt;Kalender!BG3,1,0)</f>
        <v>1</v>
      </c>
      <c r="BH12">
        <f>IF(Simulator!$B$8&gt;Kalender!BH3,1,0)</f>
        <v>1</v>
      </c>
      <c r="BI12">
        <f>IF(Simulator!$B$8&gt;Kalender!BI3,1,0)</f>
        <v>1</v>
      </c>
      <c r="BJ12">
        <f>IF(Simulator!$B$8&gt;Kalender!BJ3,1,0)</f>
        <v>1</v>
      </c>
      <c r="BK12">
        <f>IF(Simulator!$B$8&gt;Kalender!BK3,1,0)</f>
        <v>1</v>
      </c>
      <c r="BL12">
        <f>IF(Simulator!$B$8&gt;Kalender!BL3,1,0)</f>
        <v>1</v>
      </c>
      <c r="BM12">
        <f>IF(Simulator!$B$8&gt;Kalender!BM3,1,0)</f>
        <v>1</v>
      </c>
      <c r="BN12">
        <f>IF(Simulator!$B$8&gt;Kalender!BN3,1,0)</f>
        <v>1</v>
      </c>
      <c r="BO12">
        <f>IF(Simulator!$B$8&gt;Kalender!BO3,1,0)</f>
        <v>1</v>
      </c>
      <c r="BP12">
        <f>IF(Simulator!$B$8&gt;Kalender!BP3,1,0)</f>
        <v>1</v>
      </c>
      <c r="BQ12">
        <f>IF(Simulator!$B$8&gt;Kalender!BQ3,1,0)</f>
        <v>1</v>
      </c>
      <c r="BR12">
        <f>IF(Simulator!$B$8&gt;Kalender!BR3,1,0)</f>
        <v>1</v>
      </c>
      <c r="BS12">
        <f>IF(Simulator!$B$8&gt;Kalender!BS3,1,0)</f>
        <v>1</v>
      </c>
      <c r="BT12">
        <f>IF(Simulator!$B$8&gt;Kalender!BT3,1,0)</f>
        <v>1</v>
      </c>
      <c r="BU12">
        <f>IF(Simulator!$B$8&gt;Kalender!BU3,1,0)</f>
        <v>1</v>
      </c>
      <c r="BV12">
        <f>IF(Simulator!$B$8&gt;Kalender!BV3,1,0)</f>
        <v>1</v>
      </c>
      <c r="BW12">
        <f>IF(Simulator!$B$8&gt;Kalender!BW3,1,0)</f>
        <v>1</v>
      </c>
      <c r="BX12">
        <f>IF(Simulator!$B$8&gt;Kalender!BX3,1,0)</f>
        <v>1</v>
      </c>
      <c r="BY12">
        <f>IF(Simulator!$B$8&gt;Kalender!BY3,1,0)</f>
        <v>1</v>
      </c>
      <c r="BZ12">
        <f>IF(Simulator!$B$8&gt;Kalender!BZ3,1,0)</f>
        <v>1</v>
      </c>
      <c r="CA12">
        <f>IF(Simulator!$B$8&gt;Kalender!CA3,1,0)</f>
        <v>1</v>
      </c>
      <c r="CB12">
        <f>IF(Simulator!$B$8&gt;Kalender!CB3,1,0)</f>
        <v>1</v>
      </c>
      <c r="CC12">
        <f>IF(Simulator!$B$8&gt;Kalender!CC3,1,0)</f>
        <v>1</v>
      </c>
      <c r="CD12">
        <f>IF(Simulator!$B$8&gt;Kalender!CD3,1,0)</f>
        <v>1</v>
      </c>
      <c r="CE12">
        <f>IF(Simulator!$B$8&gt;Kalender!CE3,1,0)</f>
        <v>1</v>
      </c>
      <c r="CF12">
        <f>IF(Simulator!$B$8&gt;Kalender!CF3,1,0)</f>
        <v>1</v>
      </c>
      <c r="CG12">
        <f>IF(Simulator!$B$8&gt;Kalender!CG3,1,0)</f>
        <v>1</v>
      </c>
      <c r="CH12">
        <f>IF(Simulator!$B$8&gt;Kalender!CH3,1,0)</f>
        <v>1</v>
      </c>
      <c r="CI12">
        <f>IF(Simulator!$B$8&gt;Kalender!CI3,1,0)</f>
        <v>1</v>
      </c>
      <c r="CJ12">
        <f>IF(Simulator!$B$8&gt;Kalender!CJ3,1,0)</f>
        <v>1</v>
      </c>
      <c r="CK12">
        <f>IF(Simulator!$B$8&gt;Kalender!CK3,1,0)</f>
        <v>1</v>
      </c>
      <c r="CL12">
        <f>IF(Simulator!$B$8&gt;Kalender!CL3,1,0)</f>
        <v>1</v>
      </c>
      <c r="CM12">
        <f>IF(Simulator!$B$8&gt;Kalender!CM3,1,0)</f>
        <v>1</v>
      </c>
      <c r="CN12">
        <f>IF(Simulator!$B$8&gt;Kalender!CN3,1,0)</f>
        <v>1</v>
      </c>
      <c r="CO12">
        <f>IF(Simulator!$B$8&gt;Kalender!CO3,1,0)</f>
        <v>1</v>
      </c>
      <c r="CP12">
        <f>IF(Simulator!$B$8&gt;Kalender!CP3,1,0)</f>
        <v>1</v>
      </c>
      <c r="CQ12">
        <f>IF(Simulator!$B$8&gt;Kalender!CQ3,1,0)</f>
        <v>1</v>
      </c>
      <c r="CR12">
        <f>IF(Simulator!$B$8&gt;Kalender!CR3,1,0)</f>
        <v>1</v>
      </c>
      <c r="CS12">
        <f>IF(Simulator!$B$8&gt;Kalender!CS3,1,0)</f>
        <v>1</v>
      </c>
      <c r="CT12">
        <f>IF(Simulator!$B$8&gt;Kalender!CT3,1,0)</f>
        <v>1</v>
      </c>
      <c r="CU12">
        <f>IF(Simulator!$B$8&gt;Kalender!CU3,1,0)</f>
        <v>1</v>
      </c>
      <c r="CV12">
        <f>IF(Simulator!$B$8&gt;Kalender!CV3,1,0)</f>
        <v>1</v>
      </c>
      <c r="CW12">
        <f>IF(Simulator!$B$8&gt;Kalender!CW3,1,0)</f>
        <v>1</v>
      </c>
      <c r="CX12">
        <f>IF(Simulator!$B$8&gt;Kalender!CX3,1,0)</f>
        <v>1</v>
      </c>
      <c r="CY12">
        <f>IF(Simulator!$B$8&gt;Kalender!CY3,1,0)</f>
        <v>1</v>
      </c>
      <c r="CZ12">
        <f>IF(Simulator!$B$8&gt;Kalender!CZ3,1,0)</f>
        <v>1</v>
      </c>
      <c r="DA12">
        <f>IF(Simulator!$B$8&gt;Kalender!DA3,1,0)</f>
        <v>1</v>
      </c>
      <c r="DB12">
        <f>IF(Simulator!$B$8&gt;Kalender!DB3,1,0)</f>
        <v>1</v>
      </c>
      <c r="DC12">
        <f>IF(Simulator!$B$8&gt;Kalender!DC3,1,0)</f>
        <v>1</v>
      </c>
      <c r="DD12">
        <f>IF(Simulator!$B$8&gt;Kalender!DD3,1,0)</f>
        <v>1</v>
      </c>
      <c r="DE12">
        <f>IF(Simulator!$B$8&gt;Kalender!DE3,1,0)</f>
        <v>1</v>
      </c>
      <c r="DF12">
        <f>IF(Simulator!$B$8&gt;Kalender!DF3,1,0)</f>
        <v>1</v>
      </c>
      <c r="DG12">
        <f>IF(Simulator!$B$8&gt;Kalender!DG3,1,0)</f>
        <v>1</v>
      </c>
      <c r="DH12">
        <f>IF(Simulator!$B$8&gt;Kalender!DH3,1,0)</f>
        <v>1</v>
      </c>
      <c r="DI12">
        <f>IF(Simulator!$B$8&gt;Kalender!DI3,1,0)</f>
        <v>1</v>
      </c>
      <c r="DJ12">
        <f>IF(Simulator!$B$8&gt;Kalender!DJ3,1,0)</f>
        <v>1</v>
      </c>
      <c r="DK12">
        <f>IF(Simulator!$B$8&gt;Kalender!DK3,1,0)</f>
        <v>1</v>
      </c>
      <c r="DL12">
        <f>IF(Simulator!$B$8&gt;Kalender!DL3,1,0)</f>
        <v>0</v>
      </c>
      <c r="DM12">
        <f>IF(Simulator!$B$8&gt;Kalender!DM3,1,0)</f>
        <v>0</v>
      </c>
      <c r="DN12">
        <f>IF(Simulator!$B$8&gt;Kalender!DN3,1,0)</f>
        <v>0</v>
      </c>
      <c r="DO12">
        <f>IF(Simulator!$B$8&gt;Kalender!DO3,1,0)</f>
        <v>0</v>
      </c>
      <c r="DP12">
        <f>IF(Simulator!$B$8&gt;Kalender!DP3,1,0)</f>
        <v>0</v>
      </c>
      <c r="DQ12">
        <f>IF(Simulator!$B$8&gt;Kalender!DQ3,1,0)</f>
        <v>0</v>
      </c>
      <c r="DR12">
        <f>IF(Simulator!$B$8&gt;Kalender!DR3,1,0)</f>
        <v>0</v>
      </c>
      <c r="DS12">
        <f>IF(Simulator!$B$8&gt;Kalender!DS3,1,0)</f>
        <v>0</v>
      </c>
      <c r="DT12">
        <f>IF(Simulator!$B$8&gt;Kalender!DT3,1,0)</f>
        <v>0</v>
      </c>
      <c r="DU12">
        <f>IF(Simulator!$B$8&gt;Kalender!DU3,1,0)</f>
        <v>0</v>
      </c>
      <c r="DV12">
        <f>IF(Simulator!$B$8&gt;Kalender!DV3,1,0)</f>
        <v>0</v>
      </c>
      <c r="DW12">
        <f>IF(Simulator!$B$8&gt;Kalender!DW3,1,0)</f>
        <v>0</v>
      </c>
      <c r="DX12">
        <f>IF(Simulator!$B$8&gt;Kalender!DX3,1,0)</f>
        <v>0</v>
      </c>
      <c r="DY12">
        <f>IF(Simulator!$B$8&gt;Kalender!DY3,1,0)</f>
        <v>0</v>
      </c>
      <c r="DZ12">
        <f>IF(Simulator!$B$8&gt;Kalender!DZ3,1,0)</f>
        <v>0</v>
      </c>
      <c r="EA12">
        <f>IF(Simulator!$B$8&gt;Kalender!EA3,1,0)</f>
        <v>0</v>
      </c>
      <c r="EB12">
        <f>IF(Simulator!$B$8&gt;Kalender!EB3,1,0)</f>
        <v>0</v>
      </c>
      <c r="EC12">
        <f>IF(Simulator!$B$8&gt;Kalender!EC3,1,0)</f>
        <v>0</v>
      </c>
      <c r="ED12">
        <f>IF(Simulator!$B$8&gt;Kalender!ED3,1,0)</f>
        <v>0</v>
      </c>
      <c r="EE12">
        <f>IF(Simulator!$B$8&gt;Kalender!EE3,1,0)</f>
        <v>0</v>
      </c>
      <c r="EF12">
        <f>IF(Simulator!$B$8&gt;Kalender!EF3,1,0)</f>
        <v>0</v>
      </c>
      <c r="EG12">
        <f>IF(Simulator!$B$8&gt;Kalender!EG3,1,0)</f>
        <v>0</v>
      </c>
      <c r="EH12">
        <f>IF(Simulator!$B$8&gt;Kalender!EH3,1,0)</f>
        <v>0</v>
      </c>
      <c r="EI12">
        <f>IF(Simulator!$B$8&gt;Kalender!EI3,1,0)</f>
        <v>0</v>
      </c>
      <c r="EJ12">
        <f>IF(Simulator!$B$8&gt;Kalender!EJ3,1,0)</f>
        <v>0</v>
      </c>
      <c r="EK12">
        <f>IF(Simulator!$B$8&gt;Kalender!EK3,1,0)</f>
        <v>0</v>
      </c>
      <c r="EL12">
        <f>IF(Simulator!$B$8&gt;Kalender!EL3,1,0)</f>
        <v>0</v>
      </c>
      <c r="EM12">
        <f>IF(Simulator!$B$8&gt;Kalender!EM3,1,0)</f>
        <v>0</v>
      </c>
      <c r="EN12">
        <f>IF(Simulator!$B$8&gt;Kalender!EN3,1,0)</f>
        <v>0</v>
      </c>
      <c r="EO12">
        <f>IF(Simulator!$B$8&gt;Kalender!EO3,1,0)</f>
        <v>0</v>
      </c>
      <c r="EP12">
        <f>IF(Simulator!$B$8&gt;Kalender!EP3,1,0)</f>
        <v>0</v>
      </c>
      <c r="EQ12">
        <f>IF(Simulator!$B$8&gt;Kalender!EQ3,1,0)</f>
        <v>0</v>
      </c>
      <c r="ER12">
        <f>IF(Simulator!$B$8&gt;Kalender!ER3,1,0)</f>
        <v>0</v>
      </c>
      <c r="ES12">
        <f>IF(Simulator!$B$8&gt;Kalender!ES3,1,0)</f>
        <v>0</v>
      </c>
      <c r="ET12">
        <f>IF(Simulator!$B$8&gt;Kalender!ET3,1,0)</f>
        <v>0</v>
      </c>
      <c r="EU12">
        <f>IF(Simulator!$B$8&gt;Kalender!EU3,1,0)</f>
        <v>0</v>
      </c>
      <c r="EV12">
        <f>IF(Simulator!$B$8&gt;Kalender!EV3,1,0)</f>
        <v>0</v>
      </c>
      <c r="EW12">
        <f>IF(Simulator!$B$8&gt;Kalender!EW3,1,0)</f>
        <v>0</v>
      </c>
      <c r="EX12">
        <f>IF(Simulator!$B$8&gt;Kalender!EX3,1,0)</f>
        <v>0</v>
      </c>
      <c r="EY12">
        <f>IF(Simulator!$B$8&gt;Kalender!EY3,1,0)</f>
        <v>0</v>
      </c>
      <c r="EZ12">
        <f>IF(Simulator!$B$8&gt;Kalender!EZ3,1,0)</f>
        <v>0</v>
      </c>
      <c r="FA12">
        <f>IF(Simulator!$B$8&gt;Kalender!FA3,1,0)</f>
        <v>0</v>
      </c>
      <c r="FB12">
        <f>IF(Simulator!$B$8&gt;Kalender!FB3,1,0)</f>
        <v>0</v>
      </c>
      <c r="FC12">
        <f>IF(Simulator!$B$8&gt;Kalender!FC3,1,0)</f>
        <v>0</v>
      </c>
      <c r="FD12">
        <f>IF(Simulator!$B$8&gt;Kalender!FD3,1,0)</f>
        <v>0</v>
      </c>
      <c r="FE12">
        <f>IF(Simulator!$B$8&gt;Kalender!FE3,1,0)</f>
        <v>0</v>
      </c>
      <c r="FF12">
        <f>IF(Simulator!$B$8&gt;Kalender!FF3,1,0)</f>
        <v>0</v>
      </c>
      <c r="FG12">
        <f>IF(Simulator!$B$8&gt;Kalender!FG3,1,0)</f>
        <v>0</v>
      </c>
      <c r="FH12">
        <f>IF(Simulator!$B$8&gt;Kalender!FH3,1,0)</f>
        <v>0</v>
      </c>
      <c r="FI12">
        <f>IF(Simulator!$B$8&gt;Kalender!FI3,1,0)</f>
        <v>0</v>
      </c>
      <c r="FJ12">
        <f>IF(Simulator!$B$8&gt;Kalender!FJ3,1,0)</f>
        <v>0</v>
      </c>
      <c r="FK12">
        <f>IF(Simulator!$B$8&gt;Kalender!FK3,1,0)</f>
        <v>0</v>
      </c>
      <c r="FL12">
        <f>IF(Simulator!$B$8&gt;Kalender!FL3,1,0)</f>
        <v>0</v>
      </c>
      <c r="FM12">
        <f>IF(Simulator!$B$8&gt;Kalender!FM3,1,0)</f>
        <v>0</v>
      </c>
      <c r="FN12">
        <f>IF(Simulator!$B$8&gt;Kalender!FN3,1,0)</f>
        <v>0</v>
      </c>
      <c r="FO12">
        <f>IF(Simulator!$B$8&gt;Kalender!FO3,1,0)</f>
        <v>0</v>
      </c>
      <c r="FP12">
        <f>IF(Simulator!$B$8&gt;Kalender!FP3,1,0)</f>
        <v>0</v>
      </c>
      <c r="FQ12">
        <f>IF(Simulator!$B$8&gt;Kalender!FQ3,1,0)</f>
        <v>0</v>
      </c>
      <c r="FR12">
        <f>IF(Simulator!$B$8&gt;Kalender!FR3,1,0)</f>
        <v>0</v>
      </c>
      <c r="FS12">
        <f>IF(Simulator!$B$8&gt;Kalender!FS3,1,0)</f>
        <v>0</v>
      </c>
      <c r="FT12">
        <f>IF(Simulator!$B$8&gt;Kalender!FT3,1,0)</f>
        <v>0</v>
      </c>
      <c r="FU12">
        <f>IF(Simulator!$B$8&gt;Kalender!FU3,1,0)</f>
        <v>0</v>
      </c>
      <c r="FV12">
        <f>IF(Simulator!$B$8&gt;Kalender!FV3,1,0)</f>
        <v>0</v>
      </c>
      <c r="FW12">
        <f>IF(Simulator!$B$8&gt;Kalender!FW3,1,0)</f>
        <v>0</v>
      </c>
      <c r="FX12">
        <f>IF(Simulator!$B$8&gt;Kalender!FX3,1,0)</f>
        <v>0</v>
      </c>
      <c r="FY12">
        <f>IF(Simulator!$B$8&gt;Kalender!FY3,1,0)</f>
        <v>0</v>
      </c>
      <c r="FZ12">
        <f>IF(Simulator!$B$8&gt;Kalender!FZ3,1,0)</f>
        <v>0</v>
      </c>
      <c r="GA12">
        <f>IF(Simulator!$B$8&gt;Kalender!GA3,1,0)</f>
        <v>0</v>
      </c>
      <c r="GB12">
        <f>IF(Simulator!$B$8&gt;Kalender!GB3,1,0)</f>
        <v>0</v>
      </c>
      <c r="GC12">
        <f>IF(Simulator!$B$8&gt;Kalender!GC3,1,0)</f>
        <v>0</v>
      </c>
      <c r="GD12">
        <f>IF(Simulator!$B$8&gt;Kalender!GD3,1,0)</f>
        <v>0</v>
      </c>
      <c r="GE12">
        <f>IF(Simulator!$B$8&gt;Kalender!GE3,1,0)</f>
        <v>0</v>
      </c>
      <c r="GF12">
        <f>IF(Simulator!$B$8&gt;Kalender!GF3,1,0)</f>
        <v>0</v>
      </c>
      <c r="GG12">
        <f>IF(Simulator!$B$8&gt;Kalender!GG3,1,0)</f>
        <v>0</v>
      </c>
      <c r="GH12">
        <f>IF(Simulator!$B$8&gt;Kalender!GH3,1,0)</f>
        <v>0</v>
      </c>
      <c r="GI12">
        <f>IF(Simulator!$B$8&gt;Kalender!GI3,1,0)</f>
        <v>0</v>
      </c>
      <c r="GJ12">
        <f>IF(Simulator!$B$8&gt;Kalender!GJ3,1,0)</f>
        <v>0</v>
      </c>
      <c r="GK12">
        <f>IF(Simulator!$B$8&gt;Kalender!GK3,1,0)</f>
        <v>0</v>
      </c>
      <c r="GL12">
        <f>IF(Simulator!$B$8&gt;Kalender!GL3,1,0)</f>
        <v>0</v>
      </c>
      <c r="GM12">
        <f>IF(Simulator!$B$8&gt;Kalender!GM3,1,0)</f>
        <v>0</v>
      </c>
      <c r="GN12">
        <f>IF(Simulator!$B$8&gt;Kalender!GN3,1,0)</f>
        <v>0</v>
      </c>
      <c r="GO12">
        <f>IF(Simulator!$B$8&gt;Kalender!GO3,1,0)</f>
        <v>0</v>
      </c>
      <c r="GP12">
        <f>IF(Simulator!$B$8&gt;Kalender!GP3,1,0)</f>
        <v>0</v>
      </c>
      <c r="GQ12">
        <f>IF(Simulator!$B$8&gt;Kalender!GQ3,1,0)</f>
        <v>0</v>
      </c>
      <c r="GR12">
        <f>IF(Simulator!$B$8&gt;Kalender!GR3,1,0)</f>
        <v>0</v>
      </c>
      <c r="GS12">
        <f>IF(Simulator!$B$8&gt;Kalender!GS3,1,0)</f>
        <v>0</v>
      </c>
      <c r="GT12">
        <f>IF(Simulator!$B$8&gt;Kalender!GT3,1,0)</f>
        <v>0</v>
      </c>
      <c r="GU12">
        <f>IF(Simulator!$B$8&gt;Kalender!GU3,1,0)</f>
        <v>0</v>
      </c>
      <c r="GV12">
        <f>IF(Simulator!$B$8&gt;Kalender!GV3,1,0)</f>
        <v>0</v>
      </c>
      <c r="GW12">
        <f>IF(Simulator!$B$8&gt;Kalender!GW3,1,0)</f>
        <v>0</v>
      </c>
      <c r="GX12">
        <f>IF(Simulator!$B$8&gt;Kalender!GX3,1,0)</f>
        <v>0</v>
      </c>
      <c r="GY12">
        <f>IF(Simulator!$B$8&gt;Kalender!GY3,1,0)</f>
        <v>0</v>
      </c>
      <c r="GZ12">
        <f>IF(Simulator!$B$8&gt;Kalender!GZ3,1,0)</f>
        <v>0</v>
      </c>
      <c r="HA12">
        <f>IF(Simulator!$B$8&gt;Kalender!HA3,1,0)</f>
        <v>0</v>
      </c>
      <c r="HB12">
        <f>IF(Simulator!$B$8&gt;Kalender!HB3,1,0)</f>
        <v>0</v>
      </c>
      <c r="HC12">
        <f>IF(Simulator!$B$8&gt;Kalender!HC3,1,0)</f>
        <v>0</v>
      </c>
      <c r="HD12">
        <f>IF(Simulator!$B$8&gt;Kalender!HD3,1,0)</f>
        <v>0</v>
      </c>
      <c r="HE12">
        <f>IF(Simulator!$B$8&gt;Kalender!HE3,1,0)</f>
        <v>0</v>
      </c>
      <c r="HF12">
        <f>IF(Simulator!$B$8&gt;Kalender!HF3,1,0)</f>
        <v>0</v>
      </c>
      <c r="HG12">
        <f>IF(Simulator!$B$8&gt;Kalender!HG3,1,0)</f>
        <v>0</v>
      </c>
      <c r="HH12">
        <f>IF(Simulator!$B$8&gt;Kalender!HH3,1,0)</f>
        <v>0</v>
      </c>
      <c r="HI12">
        <f>IF(Simulator!$B$8&gt;Kalender!HI3,1,0)</f>
        <v>0</v>
      </c>
      <c r="HJ12">
        <f>IF(Simulator!$B$8&gt;Kalender!HJ3,1,0)</f>
        <v>0</v>
      </c>
      <c r="HK12">
        <f>IF(Simulator!$B$8&gt;Kalender!HK3,1,0)</f>
        <v>0</v>
      </c>
      <c r="HL12">
        <f>IF(Simulator!$B$8&gt;Kalender!HL3,1,0)</f>
        <v>0</v>
      </c>
      <c r="HM12">
        <f>IF(Simulator!$B$8&gt;Kalender!HM3,1,0)</f>
        <v>0</v>
      </c>
      <c r="HN12">
        <f>IF(Simulator!$B$8&gt;Kalender!HN3,1,0)</f>
        <v>0</v>
      </c>
      <c r="HO12">
        <f>IF(Simulator!$B$8&gt;Kalender!HO3,1,0)</f>
        <v>0</v>
      </c>
      <c r="HP12">
        <f>IF(Simulator!$B$8&gt;Kalender!HP3,1,0)</f>
        <v>0</v>
      </c>
      <c r="HQ12">
        <f>IF(Simulator!$B$8&gt;Kalender!HQ3,1,0)</f>
        <v>0</v>
      </c>
      <c r="HR12">
        <f>IF(Simulator!$B$8&gt;Kalender!HR3,1,0)</f>
        <v>0</v>
      </c>
      <c r="HS12">
        <f>IF(Simulator!$B$8&gt;Kalender!HS3,1,0)</f>
        <v>0</v>
      </c>
      <c r="HT12">
        <f>IF(Simulator!$B$8&gt;Kalender!HT3,1,0)</f>
        <v>0</v>
      </c>
      <c r="HU12">
        <f>IF(Simulator!$B$8&gt;Kalender!HU3,1,0)</f>
        <v>0</v>
      </c>
      <c r="HV12">
        <f>IF(Simulator!$B$8&gt;Kalender!HV3,1,0)</f>
        <v>0</v>
      </c>
      <c r="HW12">
        <f>IF(Simulator!$B$8&gt;Kalender!HW3,1,0)</f>
        <v>0</v>
      </c>
      <c r="HX12">
        <f>IF(Simulator!$B$8&gt;Kalender!HX3,1,0)</f>
        <v>0</v>
      </c>
      <c r="HY12">
        <f>IF(Simulator!$B$8&gt;Kalender!HY3,1,0)</f>
        <v>0</v>
      </c>
      <c r="HZ12">
        <f>IF(Simulator!$B$8&gt;Kalender!HZ3,1,0)</f>
        <v>0</v>
      </c>
      <c r="IA12">
        <f>IF(Simulator!$B$8&gt;Kalender!IA3,1,0)</f>
        <v>0</v>
      </c>
      <c r="IB12">
        <f>IF(Simulator!$B$8&gt;Kalender!IB3,1,0)</f>
        <v>0</v>
      </c>
      <c r="IC12">
        <f>IF(Simulator!$B$8&gt;Kalender!IC3,1,0)</f>
        <v>0</v>
      </c>
      <c r="ID12">
        <f>IF(Simulator!$B$8&gt;Kalender!ID3,1,0)</f>
        <v>0</v>
      </c>
      <c r="IE12">
        <f>IF(Simulator!$B$8&gt;Kalender!IE3,1,0)</f>
        <v>0</v>
      </c>
      <c r="IF12">
        <f>IF(Simulator!$B$8&gt;Kalender!IF3,1,0)</f>
        <v>0</v>
      </c>
      <c r="IG12">
        <f>IF(Simulator!$B$8&gt;Kalender!IG3,1,0)</f>
        <v>0</v>
      </c>
      <c r="IH12">
        <f>IF(Simulator!$B$8&gt;Kalender!IH3,1,0)</f>
        <v>0</v>
      </c>
      <c r="II12">
        <f>IF(Simulator!$B$8&gt;Kalender!II3,1,0)</f>
        <v>0</v>
      </c>
      <c r="IJ12">
        <f>IF(Simulator!$B$8&gt;Kalender!IJ3,1,0)</f>
        <v>0</v>
      </c>
      <c r="IK12">
        <f>IF(Simulator!$B$8&gt;Kalender!IK3,1,0)</f>
        <v>0</v>
      </c>
      <c r="IL12">
        <f>IF(Simulator!$B$8&gt;Kalender!IL3,1,0)</f>
        <v>0</v>
      </c>
      <c r="IM12">
        <f>IF(Simulator!$B$8&gt;Kalender!IM3,1,0)</f>
        <v>0</v>
      </c>
      <c r="IN12">
        <f>IF(Simulator!$B$8&gt;Kalender!IN3,1,0)</f>
        <v>0</v>
      </c>
      <c r="IO12">
        <f>IF(Simulator!$B$8&gt;Kalender!IO3,1,0)</f>
        <v>0</v>
      </c>
      <c r="IP12">
        <f>IF(Simulator!$B$8&gt;Kalender!IP3,1,0)</f>
        <v>0</v>
      </c>
      <c r="IQ12">
        <f>IF(Simulator!$B$8&gt;Kalender!IQ3,1,0)</f>
        <v>0</v>
      </c>
      <c r="IR12">
        <f>IF(Simulator!$B$8&gt;Kalender!IR3,1,0)</f>
        <v>0</v>
      </c>
      <c r="IS12">
        <f>IF(Simulator!$B$8&gt;Kalender!IS3,1,0)</f>
        <v>0</v>
      </c>
      <c r="IT12">
        <f>IF(Simulator!$B$8&gt;Kalender!IT3,1,0)</f>
        <v>0</v>
      </c>
      <c r="IU12">
        <f>IF(Simulator!$B$8&gt;Kalender!IU3,1,0)</f>
        <v>0</v>
      </c>
      <c r="IV12">
        <f>IF(Simulator!$B$8&gt;Kalender!IV3,1,0)</f>
        <v>0</v>
      </c>
      <c r="IW12">
        <f>IF(Simulator!$B$8&gt;Kalender!IW3,1,0)</f>
        <v>0</v>
      </c>
      <c r="IX12">
        <f>IF(Simulator!$B$8&gt;Kalender!IX3,1,0)</f>
        <v>0</v>
      </c>
      <c r="IY12">
        <f>IF(Simulator!$B$8&gt;Kalender!IY3,1,0)</f>
        <v>0</v>
      </c>
      <c r="IZ12">
        <f>IF(Simulator!$B$8&gt;Kalender!IZ3,1,0)</f>
        <v>0</v>
      </c>
      <c r="JA12">
        <f>IF(Simulator!$B$8&gt;Kalender!JA3,1,0)</f>
        <v>0</v>
      </c>
      <c r="JB12">
        <f>IF(Simulator!$B$8&gt;Kalender!JB3,1,0)</f>
        <v>0</v>
      </c>
      <c r="JC12">
        <f>IF(Simulator!$B$8&gt;Kalender!JC3,1,0)</f>
        <v>0</v>
      </c>
      <c r="JD12">
        <f>IF(Simulator!$B$8&gt;Kalender!JD3,1,0)</f>
        <v>0</v>
      </c>
      <c r="JE12">
        <f>IF(Simulator!$B$8&gt;Kalender!JE3,1,0)</f>
        <v>0</v>
      </c>
      <c r="JF12">
        <f>IF(Simulator!$B$8&gt;Kalender!JF3,1,0)</f>
        <v>0</v>
      </c>
      <c r="JG12">
        <f>IF(Simulator!$B$8&gt;Kalender!JG3,1,0)</f>
        <v>0</v>
      </c>
      <c r="JH12">
        <f>IF(Simulator!$B$8&gt;Kalender!JH3,1,0)</f>
        <v>0</v>
      </c>
      <c r="JI12">
        <f>IF(Simulator!$B$8&gt;Kalender!JI3,1,0)</f>
        <v>0</v>
      </c>
      <c r="JJ12">
        <f>IF(Simulator!$B$8&gt;Kalender!JJ3,1,0)</f>
        <v>0</v>
      </c>
      <c r="JK12">
        <f>IF(Simulator!$B$8&gt;Kalender!JK3,1,0)</f>
        <v>0</v>
      </c>
      <c r="JL12">
        <f>IF(Simulator!$B$8&gt;Kalender!JL3,1,0)</f>
        <v>0</v>
      </c>
      <c r="JM12">
        <f>IF(Simulator!$B$8&gt;Kalender!JM3,1,0)</f>
        <v>0</v>
      </c>
      <c r="JN12">
        <f>IF(Simulator!$B$8&gt;Kalender!JN3,1,0)</f>
        <v>0</v>
      </c>
      <c r="JO12">
        <f>IF(Simulator!$B$8&gt;Kalender!JO3,1,0)</f>
        <v>0</v>
      </c>
      <c r="JP12">
        <f>IF(Simulator!$B$8&gt;Kalender!JP3,1,0)</f>
        <v>0</v>
      </c>
      <c r="JQ12">
        <f>IF(Simulator!$B$8&gt;Kalender!JQ3,1,0)</f>
        <v>0</v>
      </c>
      <c r="JR12">
        <f>IF(Simulator!$B$8&gt;Kalender!JR3,1,0)</f>
        <v>0</v>
      </c>
      <c r="JS12">
        <f>IF(Simulator!$B$8&gt;Kalender!JS3,1,0)</f>
        <v>0</v>
      </c>
      <c r="JT12">
        <f>IF(Simulator!$B$8&gt;Kalender!JT3,1,0)</f>
        <v>0</v>
      </c>
      <c r="JU12">
        <f>IF(Simulator!$B$8&gt;Kalender!JU3,1,0)</f>
        <v>0</v>
      </c>
      <c r="JV12">
        <f>IF(Simulator!$B$8&gt;Kalender!JV3,1,0)</f>
        <v>0</v>
      </c>
      <c r="JW12">
        <f>IF(Simulator!$B$8&gt;Kalender!JW3,1,0)</f>
        <v>0</v>
      </c>
      <c r="JX12">
        <f>IF(Simulator!$B$8&gt;Kalender!JX3,1,0)</f>
        <v>0</v>
      </c>
      <c r="JY12">
        <f>IF(Simulator!$B$8&gt;Kalender!JY3,1,0)</f>
        <v>0</v>
      </c>
      <c r="JZ12">
        <f>IF(Simulator!$B$8&gt;Kalender!JZ3,1,0)</f>
        <v>0</v>
      </c>
      <c r="KA12">
        <f>IF(Simulator!$B$8&gt;Kalender!KA3,1,0)</f>
        <v>0</v>
      </c>
      <c r="KB12">
        <f>IF(Simulator!$B$8&gt;Kalender!KB3,1,0)</f>
        <v>0</v>
      </c>
      <c r="KC12">
        <f>IF(Simulator!$B$8&gt;Kalender!KC3,1,0)</f>
        <v>0</v>
      </c>
      <c r="KD12">
        <f>IF(Simulator!$B$8&gt;Kalender!KD3,1,0)</f>
        <v>0</v>
      </c>
      <c r="KE12">
        <f>IF(Simulator!$B$8&gt;Kalender!KE3,1,0)</f>
        <v>0</v>
      </c>
      <c r="KF12">
        <f>IF(Simulator!$B$8&gt;Kalender!KF3,1,0)</f>
        <v>0</v>
      </c>
      <c r="KG12">
        <f>IF(Simulator!$B$8&gt;Kalender!KG3,1,0)</f>
        <v>0</v>
      </c>
      <c r="KH12">
        <f>IF(Simulator!$B$8&gt;Kalender!KH3,1,0)</f>
        <v>0</v>
      </c>
      <c r="KI12">
        <f>IF(Simulator!$B$8&gt;Kalender!KI3,1,0)</f>
        <v>0</v>
      </c>
      <c r="KJ12">
        <f>IF(Simulator!$B$8&gt;Kalender!KJ3,1,0)</f>
        <v>0</v>
      </c>
      <c r="KK12">
        <f>IF(Simulator!$B$8&gt;Kalender!KK3,1,0)</f>
        <v>0</v>
      </c>
      <c r="KL12">
        <f>IF(Simulator!$B$8&gt;Kalender!KL3,1,0)</f>
        <v>0</v>
      </c>
      <c r="KM12">
        <f>IF(Simulator!$B$8&gt;Kalender!KM3,1,0)</f>
        <v>0</v>
      </c>
      <c r="KN12">
        <f>IF(Simulator!$B$8&gt;Kalender!KN3,1,0)</f>
        <v>0</v>
      </c>
      <c r="KO12">
        <f>IF(Simulator!$B$8&gt;Kalender!KO3,1,0)</f>
        <v>0</v>
      </c>
      <c r="KP12">
        <f>IF(Simulator!$B$8&gt;Kalender!KP3,1,0)</f>
        <v>0</v>
      </c>
      <c r="KQ12">
        <f>IF(Simulator!$B$8&gt;Kalender!KQ3,1,0)</f>
        <v>0</v>
      </c>
      <c r="KR12">
        <f>IF(Simulator!$B$8&gt;Kalender!KR3,1,0)</f>
        <v>0</v>
      </c>
      <c r="KS12">
        <f>IF(Simulator!$B$8&gt;Kalender!KS3,1,0)</f>
        <v>0</v>
      </c>
      <c r="KT12">
        <f>IF(Simulator!$B$8&gt;Kalender!KT3,1,0)</f>
        <v>0</v>
      </c>
      <c r="KU12">
        <f>IF(Simulator!$B$8&gt;Kalender!KU3,1,0)</f>
        <v>0</v>
      </c>
      <c r="KV12">
        <f>IF(Simulator!$B$8&gt;Kalender!KV3,1,0)</f>
        <v>0</v>
      </c>
      <c r="KW12">
        <f>IF(Simulator!$B$8&gt;Kalender!KW3,1,0)</f>
        <v>0</v>
      </c>
      <c r="KX12">
        <f>IF(Simulator!$B$8&gt;Kalender!KX3,1,0)</f>
        <v>0</v>
      </c>
      <c r="KY12">
        <f>IF(Simulator!$B$8&gt;Kalender!KY3,1,0)</f>
        <v>0</v>
      </c>
      <c r="KZ12">
        <f>IF(Simulator!$B$8&gt;Kalender!KZ3,1,0)</f>
        <v>0</v>
      </c>
      <c r="LA12">
        <f>IF(Simulator!$B$8&gt;Kalender!LA3,1,0)</f>
        <v>0</v>
      </c>
      <c r="LB12">
        <f>IF(Simulator!$B$8&gt;Kalender!LB3,1,0)</f>
        <v>0</v>
      </c>
      <c r="LC12">
        <f>IF(Simulator!$B$8&gt;Kalender!LC3,1,0)</f>
        <v>0</v>
      </c>
      <c r="LD12">
        <f>IF(Simulator!$B$8&gt;Kalender!LD3,1,0)</f>
        <v>0</v>
      </c>
      <c r="LE12">
        <f>IF(Simulator!$B$8&gt;Kalender!LE3,1,0)</f>
        <v>0</v>
      </c>
      <c r="LF12">
        <f>IF(Simulator!$B$8&gt;Kalender!LF3,1,0)</f>
        <v>0</v>
      </c>
      <c r="LG12">
        <f>IF(Simulator!$B$8&gt;Kalender!LG3,1,0)</f>
        <v>0</v>
      </c>
      <c r="LH12">
        <f>IF(Simulator!$B$8&gt;Kalender!LH3,1,0)</f>
        <v>0</v>
      </c>
      <c r="LI12">
        <f>IF(Simulator!$B$8&gt;Kalender!LI3,1,0)</f>
        <v>0</v>
      </c>
      <c r="LJ12">
        <f>IF(Simulator!$B$8&gt;Kalender!LJ3,1,0)</f>
        <v>0</v>
      </c>
      <c r="LK12">
        <f>IF(Simulator!$B$8&gt;Kalender!LK3,1,0)</f>
        <v>0</v>
      </c>
      <c r="LL12">
        <f>IF(Simulator!$B$8&gt;Kalender!LL3,1,0)</f>
        <v>0</v>
      </c>
      <c r="LM12">
        <f>IF(Simulator!$B$8&gt;Kalender!LM3,1,0)</f>
        <v>0</v>
      </c>
      <c r="LN12">
        <f>IF(Simulator!$B$8&gt;Kalender!LN3,1,0)</f>
        <v>0</v>
      </c>
      <c r="LO12">
        <f>IF(Simulator!$B$8&gt;Kalender!LO3,1,0)</f>
        <v>0</v>
      </c>
      <c r="LP12">
        <f>IF(Simulator!$B$8&gt;Kalender!LP3,1,0)</f>
        <v>0</v>
      </c>
      <c r="LQ12">
        <f>IF(Simulator!$B$8&gt;Kalender!LQ3,1,0)</f>
        <v>0</v>
      </c>
      <c r="LR12">
        <f>IF(Simulator!$B$8&gt;Kalender!LR3,1,0)</f>
        <v>0</v>
      </c>
      <c r="LS12">
        <f>IF(Simulator!$B$8&gt;Kalender!LS3,1,0)</f>
        <v>0</v>
      </c>
      <c r="LT12">
        <f>IF(Simulator!$B$8&gt;Kalender!LT3,1,0)</f>
        <v>0</v>
      </c>
      <c r="LU12">
        <f>IF(Simulator!$B$8&gt;Kalender!LU3,1,0)</f>
        <v>0</v>
      </c>
      <c r="LV12">
        <f>IF(Simulator!$B$8&gt;Kalender!LV3,1,0)</f>
        <v>0</v>
      </c>
      <c r="LW12">
        <f>IF(Simulator!$B$8&gt;Kalender!LW3,1,0)</f>
        <v>0</v>
      </c>
      <c r="LX12">
        <f>IF(Simulator!$B$8&gt;Kalender!LX3,1,0)</f>
        <v>0</v>
      </c>
      <c r="LY12">
        <f>IF(Simulator!$B$8&gt;Kalender!LY3,1,0)</f>
        <v>0</v>
      </c>
      <c r="LZ12">
        <f>IF(Simulator!$B$8&gt;Kalender!LZ3,1,0)</f>
        <v>0</v>
      </c>
      <c r="MA12">
        <f>IF(Simulator!$B$8&gt;Kalender!MA3,1,0)</f>
        <v>0</v>
      </c>
      <c r="MB12">
        <f>IF(Simulator!$B$8&gt;Kalender!MB3,1,0)</f>
        <v>0</v>
      </c>
      <c r="MC12">
        <f>IF(Simulator!$B$8&gt;Kalender!MC3,1,0)</f>
        <v>0</v>
      </c>
      <c r="MD12">
        <f>IF(Simulator!$B$8&gt;Kalender!MD3,1,0)</f>
        <v>0</v>
      </c>
      <c r="ME12">
        <f>IF(Simulator!$B$8&gt;Kalender!ME3,1,0)</f>
        <v>0</v>
      </c>
      <c r="MF12">
        <f>IF(Simulator!$B$8&gt;Kalender!MF3,1,0)</f>
        <v>0</v>
      </c>
      <c r="MG12">
        <f>IF(Simulator!$B$8&gt;Kalender!MG3,1,0)</f>
        <v>0</v>
      </c>
      <c r="MH12">
        <f>IF(Simulator!$B$8&gt;Kalender!MH3,1,0)</f>
        <v>0</v>
      </c>
      <c r="MI12">
        <f>IF(Simulator!$B$8&gt;Kalender!MI3,1,0)</f>
        <v>0</v>
      </c>
      <c r="MJ12">
        <f>IF(Simulator!$B$8&gt;Kalender!MJ3,1,0)</f>
        <v>0</v>
      </c>
      <c r="MK12">
        <f>IF(Simulator!$B$8&gt;Kalender!MK3,1,0)</f>
        <v>0</v>
      </c>
      <c r="ML12">
        <f>IF(Simulator!$B$8&gt;Kalender!ML3,1,0)</f>
        <v>0</v>
      </c>
      <c r="MM12">
        <f>IF(Simulator!$B$8&gt;Kalender!MM3,1,0)</f>
        <v>0</v>
      </c>
      <c r="MN12">
        <f>IF(Simulator!$B$8&gt;Kalender!MN3,1,0)</f>
        <v>0</v>
      </c>
      <c r="MO12">
        <f>IF(Simulator!$B$8&gt;Kalender!MO3,1,0)</f>
        <v>0</v>
      </c>
      <c r="MP12">
        <f>IF(Simulator!$B$8&gt;Kalender!MP3,1,0)</f>
        <v>0</v>
      </c>
      <c r="MQ12">
        <f>IF(Simulator!$B$8&gt;Kalender!MQ3,1,0)</f>
        <v>0</v>
      </c>
      <c r="MR12">
        <f>IF(Simulator!$B$8&gt;Kalender!MR3,1,0)</f>
        <v>0</v>
      </c>
      <c r="MS12">
        <f>IF(Simulator!$B$8&gt;Kalender!MS3,1,0)</f>
        <v>0</v>
      </c>
      <c r="MT12">
        <f>IF(Simulator!$B$8&gt;Kalender!MT3,1,0)</f>
        <v>0</v>
      </c>
      <c r="MU12">
        <f>IF(Simulator!$B$8&gt;Kalender!MU3,1,0)</f>
        <v>0</v>
      </c>
      <c r="MV12">
        <f>IF(Simulator!$B$8&gt;Kalender!MV3,1,0)</f>
        <v>0</v>
      </c>
      <c r="MW12">
        <f>IF(Simulator!$B$8&gt;Kalender!MW3,1,0)</f>
        <v>0</v>
      </c>
      <c r="MX12">
        <f>IF(Simulator!$B$8&gt;Kalender!MX3,1,0)</f>
        <v>0</v>
      </c>
      <c r="MY12">
        <f>IF(Simulator!$B$8&gt;Kalender!MY3,1,0)</f>
        <v>0</v>
      </c>
      <c r="MZ12">
        <f>IF(Simulator!$B$8&gt;Kalender!MZ3,1,0)</f>
        <v>0</v>
      </c>
      <c r="NA12">
        <f>IF(Simulator!$B$8&gt;Kalender!NA3,1,0)</f>
        <v>0</v>
      </c>
      <c r="NB12">
        <f>IF(Simulator!$B$8&gt;Kalender!NB3,1,0)</f>
        <v>0</v>
      </c>
    </row>
    <row r="13" spans="1:366" x14ac:dyDescent="0.3">
      <c r="A13" t="s">
        <v>68</v>
      </c>
      <c r="B13">
        <f>IF(B11+B12=2,1,0)</f>
        <v>0</v>
      </c>
      <c r="C13">
        <f t="shared" ref="C13:BN13" si="7">IF(C11+C12=2,1,0)</f>
        <v>0</v>
      </c>
      <c r="D13">
        <f t="shared" si="7"/>
        <v>0</v>
      </c>
      <c r="E13">
        <f t="shared" si="7"/>
        <v>0</v>
      </c>
      <c r="F13">
        <f t="shared" si="7"/>
        <v>0</v>
      </c>
      <c r="G13">
        <f t="shared" si="7"/>
        <v>0</v>
      </c>
      <c r="H13">
        <f t="shared" si="7"/>
        <v>0</v>
      </c>
      <c r="I13">
        <f t="shared" si="7"/>
        <v>0</v>
      </c>
      <c r="J13">
        <f t="shared" si="7"/>
        <v>0</v>
      </c>
      <c r="K13">
        <f t="shared" si="7"/>
        <v>0</v>
      </c>
      <c r="L13">
        <f t="shared" si="7"/>
        <v>0</v>
      </c>
      <c r="M13">
        <f t="shared" si="7"/>
        <v>0</v>
      </c>
      <c r="N13">
        <f t="shared" si="7"/>
        <v>0</v>
      </c>
      <c r="O13">
        <f t="shared" si="7"/>
        <v>0</v>
      </c>
      <c r="P13">
        <f t="shared" si="7"/>
        <v>0</v>
      </c>
      <c r="Q13">
        <f t="shared" si="7"/>
        <v>0</v>
      </c>
      <c r="R13">
        <f t="shared" si="7"/>
        <v>0</v>
      </c>
      <c r="S13">
        <f t="shared" si="7"/>
        <v>0</v>
      </c>
      <c r="T13">
        <f t="shared" si="7"/>
        <v>0</v>
      </c>
      <c r="U13">
        <f t="shared" si="7"/>
        <v>0</v>
      </c>
      <c r="V13">
        <f t="shared" si="7"/>
        <v>0</v>
      </c>
      <c r="W13">
        <f t="shared" si="7"/>
        <v>0</v>
      </c>
      <c r="X13">
        <f t="shared" si="7"/>
        <v>0</v>
      </c>
      <c r="Y13">
        <f t="shared" si="7"/>
        <v>0</v>
      </c>
      <c r="Z13">
        <f t="shared" si="7"/>
        <v>0</v>
      </c>
      <c r="AA13">
        <f t="shared" si="7"/>
        <v>0</v>
      </c>
      <c r="AB13">
        <f t="shared" si="7"/>
        <v>0</v>
      </c>
      <c r="AC13">
        <f t="shared" si="7"/>
        <v>0</v>
      </c>
      <c r="AD13">
        <f t="shared" si="7"/>
        <v>0</v>
      </c>
      <c r="AE13">
        <f t="shared" si="7"/>
        <v>0</v>
      </c>
      <c r="AF13">
        <f t="shared" si="7"/>
        <v>0</v>
      </c>
      <c r="AG13">
        <f t="shared" si="7"/>
        <v>0</v>
      </c>
      <c r="AH13">
        <f t="shared" si="7"/>
        <v>0</v>
      </c>
      <c r="AI13">
        <f t="shared" si="7"/>
        <v>0</v>
      </c>
      <c r="AJ13">
        <f t="shared" si="7"/>
        <v>0</v>
      </c>
      <c r="AK13">
        <f t="shared" si="7"/>
        <v>0</v>
      </c>
      <c r="AL13">
        <f t="shared" si="7"/>
        <v>0</v>
      </c>
      <c r="AM13">
        <f t="shared" si="7"/>
        <v>0</v>
      </c>
      <c r="AN13">
        <f t="shared" si="7"/>
        <v>0</v>
      </c>
      <c r="AO13">
        <f t="shared" si="7"/>
        <v>0</v>
      </c>
      <c r="AP13">
        <f t="shared" si="7"/>
        <v>0</v>
      </c>
      <c r="AQ13">
        <f t="shared" si="7"/>
        <v>0</v>
      </c>
      <c r="AR13">
        <f t="shared" si="7"/>
        <v>0</v>
      </c>
      <c r="AS13">
        <f t="shared" si="7"/>
        <v>0</v>
      </c>
      <c r="AT13">
        <f t="shared" si="7"/>
        <v>0</v>
      </c>
      <c r="AU13">
        <f t="shared" si="7"/>
        <v>0</v>
      </c>
      <c r="AV13">
        <f t="shared" si="7"/>
        <v>0</v>
      </c>
      <c r="AW13">
        <f t="shared" si="7"/>
        <v>0</v>
      </c>
      <c r="AX13">
        <f t="shared" si="7"/>
        <v>0</v>
      </c>
      <c r="AY13">
        <f t="shared" si="7"/>
        <v>0</v>
      </c>
      <c r="AZ13">
        <f t="shared" si="7"/>
        <v>0</v>
      </c>
      <c r="BA13">
        <f t="shared" si="7"/>
        <v>0</v>
      </c>
      <c r="BB13">
        <f t="shared" si="7"/>
        <v>0</v>
      </c>
      <c r="BC13">
        <f t="shared" si="7"/>
        <v>0</v>
      </c>
      <c r="BD13">
        <f t="shared" si="7"/>
        <v>0</v>
      </c>
      <c r="BE13">
        <f t="shared" si="7"/>
        <v>0</v>
      </c>
      <c r="BF13">
        <f t="shared" si="7"/>
        <v>0</v>
      </c>
      <c r="BG13">
        <f t="shared" si="7"/>
        <v>0</v>
      </c>
      <c r="BH13">
        <f t="shared" si="7"/>
        <v>0</v>
      </c>
      <c r="BI13">
        <f t="shared" si="7"/>
        <v>0</v>
      </c>
      <c r="BJ13">
        <f t="shared" si="7"/>
        <v>0</v>
      </c>
      <c r="BK13">
        <f t="shared" si="7"/>
        <v>0</v>
      </c>
      <c r="BL13">
        <f t="shared" si="7"/>
        <v>0</v>
      </c>
      <c r="BM13">
        <f t="shared" si="7"/>
        <v>0</v>
      </c>
      <c r="BN13">
        <f t="shared" si="7"/>
        <v>0</v>
      </c>
      <c r="BO13">
        <f t="shared" ref="BO13:DZ13" si="8">IF(BO11+BO12=2,1,0)</f>
        <v>0</v>
      </c>
      <c r="BP13">
        <f t="shared" si="8"/>
        <v>0</v>
      </c>
      <c r="BQ13">
        <f t="shared" si="8"/>
        <v>0</v>
      </c>
      <c r="BR13">
        <f t="shared" si="8"/>
        <v>0</v>
      </c>
      <c r="BS13">
        <f t="shared" si="8"/>
        <v>0</v>
      </c>
      <c r="BT13">
        <f t="shared" si="8"/>
        <v>0</v>
      </c>
      <c r="BU13">
        <f t="shared" si="8"/>
        <v>0</v>
      </c>
      <c r="BV13">
        <f t="shared" si="8"/>
        <v>0</v>
      </c>
      <c r="BW13">
        <f t="shared" si="8"/>
        <v>0</v>
      </c>
      <c r="BX13">
        <f t="shared" si="8"/>
        <v>0</v>
      </c>
      <c r="BY13">
        <f t="shared" si="8"/>
        <v>0</v>
      </c>
      <c r="BZ13">
        <f t="shared" si="8"/>
        <v>0</v>
      </c>
      <c r="CA13">
        <f t="shared" si="8"/>
        <v>0</v>
      </c>
      <c r="CB13">
        <f t="shared" si="8"/>
        <v>0</v>
      </c>
      <c r="CC13">
        <f t="shared" si="8"/>
        <v>0</v>
      </c>
      <c r="CD13">
        <f t="shared" si="8"/>
        <v>0</v>
      </c>
      <c r="CE13">
        <f t="shared" si="8"/>
        <v>0</v>
      </c>
      <c r="CF13">
        <f t="shared" si="8"/>
        <v>0</v>
      </c>
      <c r="CG13">
        <f t="shared" si="8"/>
        <v>0</v>
      </c>
      <c r="CH13">
        <f t="shared" si="8"/>
        <v>0</v>
      </c>
      <c r="CI13">
        <f t="shared" si="8"/>
        <v>0</v>
      </c>
      <c r="CJ13">
        <f t="shared" si="8"/>
        <v>0</v>
      </c>
      <c r="CK13">
        <f t="shared" si="8"/>
        <v>0</v>
      </c>
      <c r="CL13">
        <f t="shared" si="8"/>
        <v>0</v>
      </c>
      <c r="CM13">
        <f t="shared" si="8"/>
        <v>0</v>
      </c>
      <c r="CN13">
        <f t="shared" si="8"/>
        <v>0</v>
      </c>
      <c r="CO13">
        <f t="shared" si="8"/>
        <v>0</v>
      </c>
      <c r="CP13">
        <f t="shared" si="8"/>
        <v>0</v>
      </c>
      <c r="CQ13">
        <f t="shared" si="8"/>
        <v>0</v>
      </c>
      <c r="CR13">
        <f t="shared" si="8"/>
        <v>0</v>
      </c>
      <c r="CS13">
        <f t="shared" si="8"/>
        <v>0</v>
      </c>
      <c r="CT13">
        <f t="shared" si="8"/>
        <v>0</v>
      </c>
      <c r="CU13">
        <f t="shared" si="8"/>
        <v>0</v>
      </c>
      <c r="CV13">
        <f t="shared" si="8"/>
        <v>0</v>
      </c>
      <c r="CW13">
        <f t="shared" si="8"/>
        <v>0</v>
      </c>
      <c r="CX13">
        <f t="shared" si="8"/>
        <v>0</v>
      </c>
      <c r="CY13">
        <f t="shared" si="8"/>
        <v>0</v>
      </c>
      <c r="CZ13">
        <f t="shared" si="8"/>
        <v>0</v>
      </c>
      <c r="DA13">
        <f t="shared" si="8"/>
        <v>0</v>
      </c>
      <c r="DB13">
        <f t="shared" si="8"/>
        <v>0</v>
      </c>
      <c r="DC13">
        <f t="shared" si="8"/>
        <v>0</v>
      </c>
      <c r="DD13">
        <f t="shared" si="8"/>
        <v>0</v>
      </c>
      <c r="DE13">
        <f t="shared" si="8"/>
        <v>1</v>
      </c>
      <c r="DF13">
        <f t="shared" si="8"/>
        <v>1</v>
      </c>
      <c r="DG13">
        <f t="shared" si="8"/>
        <v>1</v>
      </c>
      <c r="DH13">
        <f t="shared" si="8"/>
        <v>1</v>
      </c>
      <c r="DI13">
        <f t="shared" si="8"/>
        <v>1</v>
      </c>
      <c r="DJ13">
        <f t="shared" si="8"/>
        <v>1</v>
      </c>
      <c r="DK13">
        <f t="shared" si="8"/>
        <v>1</v>
      </c>
      <c r="DL13">
        <f t="shared" si="8"/>
        <v>0</v>
      </c>
      <c r="DM13">
        <f t="shared" si="8"/>
        <v>0</v>
      </c>
      <c r="DN13">
        <f t="shared" si="8"/>
        <v>0</v>
      </c>
      <c r="DO13">
        <f t="shared" si="8"/>
        <v>0</v>
      </c>
      <c r="DP13">
        <f t="shared" si="8"/>
        <v>0</v>
      </c>
      <c r="DQ13">
        <f t="shared" si="8"/>
        <v>0</v>
      </c>
      <c r="DR13">
        <f t="shared" si="8"/>
        <v>0</v>
      </c>
      <c r="DS13">
        <f t="shared" si="8"/>
        <v>0</v>
      </c>
      <c r="DT13">
        <f t="shared" si="8"/>
        <v>0</v>
      </c>
      <c r="DU13">
        <f t="shared" si="8"/>
        <v>0</v>
      </c>
      <c r="DV13">
        <f t="shared" si="8"/>
        <v>0</v>
      </c>
      <c r="DW13">
        <f t="shared" si="8"/>
        <v>0</v>
      </c>
      <c r="DX13">
        <f t="shared" si="8"/>
        <v>0</v>
      </c>
      <c r="DY13">
        <f t="shared" si="8"/>
        <v>0</v>
      </c>
      <c r="DZ13">
        <f t="shared" si="8"/>
        <v>0</v>
      </c>
      <c r="EA13">
        <f t="shared" ref="EA13:GL13" si="9">IF(EA11+EA12=2,1,0)</f>
        <v>0</v>
      </c>
      <c r="EB13">
        <f t="shared" si="9"/>
        <v>0</v>
      </c>
      <c r="EC13">
        <f t="shared" si="9"/>
        <v>0</v>
      </c>
      <c r="ED13">
        <f t="shared" si="9"/>
        <v>0</v>
      </c>
      <c r="EE13">
        <f t="shared" si="9"/>
        <v>0</v>
      </c>
      <c r="EF13">
        <f t="shared" si="9"/>
        <v>0</v>
      </c>
      <c r="EG13">
        <f t="shared" si="9"/>
        <v>0</v>
      </c>
      <c r="EH13">
        <f t="shared" si="9"/>
        <v>0</v>
      </c>
      <c r="EI13">
        <f t="shared" si="9"/>
        <v>0</v>
      </c>
      <c r="EJ13">
        <f t="shared" si="9"/>
        <v>0</v>
      </c>
      <c r="EK13">
        <f t="shared" si="9"/>
        <v>0</v>
      </c>
      <c r="EL13">
        <f t="shared" si="9"/>
        <v>0</v>
      </c>
      <c r="EM13">
        <f t="shared" si="9"/>
        <v>0</v>
      </c>
      <c r="EN13">
        <f t="shared" si="9"/>
        <v>0</v>
      </c>
      <c r="EO13">
        <f t="shared" si="9"/>
        <v>0</v>
      </c>
      <c r="EP13">
        <f t="shared" si="9"/>
        <v>0</v>
      </c>
      <c r="EQ13">
        <f t="shared" si="9"/>
        <v>0</v>
      </c>
      <c r="ER13">
        <f t="shared" si="9"/>
        <v>0</v>
      </c>
      <c r="ES13">
        <f t="shared" si="9"/>
        <v>0</v>
      </c>
      <c r="ET13">
        <f t="shared" si="9"/>
        <v>0</v>
      </c>
      <c r="EU13">
        <f t="shared" si="9"/>
        <v>0</v>
      </c>
      <c r="EV13">
        <f t="shared" si="9"/>
        <v>0</v>
      </c>
      <c r="EW13">
        <f t="shared" si="9"/>
        <v>0</v>
      </c>
      <c r="EX13">
        <f t="shared" si="9"/>
        <v>0</v>
      </c>
      <c r="EY13">
        <f t="shared" si="9"/>
        <v>0</v>
      </c>
      <c r="EZ13">
        <f t="shared" si="9"/>
        <v>0</v>
      </c>
      <c r="FA13">
        <f t="shared" si="9"/>
        <v>0</v>
      </c>
      <c r="FB13">
        <f t="shared" si="9"/>
        <v>0</v>
      </c>
      <c r="FC13">
        <f t="shared" si="9"/>
        <v>0</v>
      </c>
      <c r="FD13">
        <f t="shared" si="9"/>
        <v>0</v>
      </c>
      <c r="FE13">
        <f t="shared" si="9"/>
        <v>0</v>
      </c>
      <c r="FF13">
        <f t="shared" si="9"/>
        <v>0</v>
      </c>
      <c r="FG13">
        <f t="shared" si="9"/>
        <v>0</v>
      </c>
      <c r="FH13">
        <f t="shared" si="9"/>
        <v>0</v>
      </c>
      <c r="FI13">
        <f t="shared" si="9"/>
        <v>0</v>
      </c>
      <c r="FJ13">
        <f t="shared" si="9"/>
        <v>0</v>
      </c>
      <c r="FK13">
        <f t="shared" si="9"/>
        <v>0</v>
      </c>
      <c r="FL13">
        <f t="shared" si="9"/>
        <v>0</v>
      </c>
      <c r="FM13">
        <f t="shared" si="9"/>
        <v>0</v>
      </c>
      <c r="FN13">
        <f t="shared" si="9"/>
        <v>0</v>
      </c>
      <c r="FO13">
        <f t="shared" si="9"/>
        <v>0</v>
      </c>
      <c r="FP13">
        <f t="shared" si="9"/>
        <v>0</v>
      </c>
      <c r="FQ13">
        <f t="shared" si="9"/>
        <v>0</v>
      </c>
      <c r="FR13">
        <f t="shared" si="9"/>
        <v>0</v>
      </c>
      <c r="FS13">
        <f t="shared" si="9"/>
        <v>0</v>
      </c>
      <c r="FT13">
        <f t="shared" si="9"/>
        <v>0</v>
      </c>
      <c r="FU13">
        <f t="shared" si="9"/>
        <v>0</v>
      </c>
      <c r="FV13">
        <f t="shared" si="9"/>
        <v>0</v>
      </c>
      <c r="FW13">
        <f t="shared" si="9"/>
        <v>0</v>
      </c>
      <c r="FX13">
        <f t="shared" si="9"/>
        <v>0</v>
      </c>
      <c r="FY13">
        <f t="shared" si="9"/>
        <v>0</v>
      </c>
      <c r="FZ13">
        <f t="shared" si="9"/>
        <v>0</v>
      </c>
      <c r="GA13">
        <f t="shared" si="9"/>
        <v>0</v>
      </c>
      <c r="GB13">
        <f t="shared" si="9"/>
        <v>0</v>
      </c>
      <c r="GC13">
        <f t="shared" si="9"/>
        <v>0</v>
      </c>
      <c r="GD13">
        <f t="shared" si="9"/>
        <v>0</v>
      </c>
      <c r="GE13">
        <f t="shared" si="9"/>
        <v>0</v>
      </c>
      <c r="GF13">
        <f t="shared" si="9"/>
        <v>0</v>
      </c>
      <c r="GG13">
        <f t="shared" si="9"/>
        <v>0</v>
      </c>
      <c r="GH13">
        <f t="shared" si="9"/>
        <v>0</v>
      </c>
      <c r="GI13">
        <f t="shared" si="9"/>
        <v>0</v>
      </c>
      <c r="GJ13">
        <f t="shared" si="9"/>
        <v>0</v>
      </c>
      <c r="GK13">
        <f t="shared" si="9"/>
        <v>0</v>
      </c>
      <c r="GL13">
        <f t="shared" si="9"/>
        <v>0</v>
      </c>
      <c r="GM13">
        <f t="shared" ref="GM13:IX13" si="10">IF(GM11+GM12=2,1,0)</f>
        <v>0</v>
      </c>
      <c r="GN13">
        <f t="shared" si="10"/>
        <v>0</v>
      </c>
      <c r="GO13">
        <f t="shared" si="10"/>
        <v>0</v>
      </c>
      <c r="GP13">
        <f t="shared" si="10"/>
        <v>0</v>
      </c>
      <c r="GQ13">
        <f t="shared" si="10"/>
        <v>0</v>
      </c>
      <c r="GR13">
        <f t="shared" si="10"/>
        <v>0</v>
      </c>
      <c r="GS13">
        <f t="shared" si="10"/>
        <v>0</v>
      </c>
      <c r="GT13">
        <f t="shared" si="10"/>
        <v>0</v>
      </c>
      <c r="GU13">
        <f t="shared" si="10"/>
        <v>0</v>
      </c>
      <c r="GV13">
        <f t="shared" si="10"/>
        <v>0</v>
      </c>
      <c r="GW13">
        <f t="shared" si="10"/>
        <v>0</v>
      </c>
      <c r="GX13">
        <f t="shared" si="10"/>
        <v>0</v>
      </c>
      <c r="GY13">
        <f t="shared" si="10"/>
        <v>0</v>
      </c>
      <c r="GZ13">
        <f t="shared" si="10"/>
        <v>0</v>
      </c>
      <c r="HA13">
        <f t="shared" si="10"/>
        <v>0</v>
      </c>
      <c r="HB13">
        <f t="shared" si="10"/>
        <v>0</v>
      </c>
      <c r="HC13">
        <f t="shared" si="10"/>
        <v>0</v>
      </c>
      <c r="HD13">
        <f t="shared" si="10"/>
        <v>0</v>
      </c>
      <c r="HE13">
        <f t="shared" si="10"/>
        <v>0</v>
      </c>
      <c r="HF13">
        <f t="shared" si="10"/>
        <v>0</v>
      </c>
      <c r="HG13">
        <f t="shared" si="10"/>
        <v>0</v>
      </c>
      <c r="HH13">
        <f t="shared" si="10"/>
        <v>0</v>
      </c>
      <c r="HI13">
        <f t="shared" si="10"/>
        <v>0</v>
      </c>
      <c r="HJ13">
        <f t="shared" si="10"/>
        <v>0</v>
      </c>
      <c r="HK13">
        <f t="shared" si="10"/>
        <v>0</v>
      </c>
      <c r="HL13">
        <f t="shared" si="10"/>
        <v>0</v>
      </c>
      <c r="HM13">
        <f t="shared" si="10"/>
        <v>0</v>
      </c>
      <c r="HN13">
        <f t="shared" si="10"/>
        <v>0</v>
      </c>
      <c r="HO13">
        <f t="shared" si="10"/>
        <v>0</v>
      </c>
      <c r="HP13">
        <f t="shared" si="10"/>
        <v>0</v>
      </c>
      <c r="HQ13">
        <f t="shared" si="10"/>
        <v>0</v>
      </c>
      <c r="HR13">
        <f t="shared" si="10"/>
        <v>0</v>
      </c>
      <c r="HS13">
        <f t="shared" si="10"/>
        <v>0</v>
      </c>
      <c r="HT13">
        <f t="shared" si="10"/>
        <v>0</v>
      </c>
      <c r="HU13">
        <f t="shared" si="10"/>
        <v>0</v>
      </c>
      <c r="HV13">
        <f t="shared" si="10"/>
        <v>0</v>
      </c>
      <c r="HW13">
        <f t="shared" si="10"/>
        <v>0</v>
      </c>
      <c r="HX13">
        <f t="shared" si="10"/>
        <v>0</v>
      </c>
      <c r="HY13">
        <f t="shared" si="10"/>
        <v>0</v>
      </c>
      <c r="HZ13">
        <f t="shared" si="10"/>
        <v>0</v>
      </c>
      <c r="IA13">
        <f t="shared" si="10"/>
        <v>0</v>
      </c>
      <c r="IB13">
        <f t="shared" si="10"/>
        <v>0</v>
      </c>
      <c r="IC13">
        <f t="shared" si="10"/>
        <v>0</v>
      </c>
      <c r="ID13">
        <f t="shared" si="10"/>
        <v>0</v>
      </c>
      <c r="IE13">
        <f t="shared" si="10"/>
        <v>0</v>
      </c>
      <c r="IF13">
        <f t="shared" si="10"/>
        <v>0</v>
      </c>
      <c r="IG13">
        <f t="shared" si="10"/>
        <v>0</v>
      </c>
      <c r="IH13">
        <f t="shared" si="10"/>
        <v>0</v>
      </c>
      <c r="II13">
        <f t="shared" si="10"/>
        <v>0</v>
      </c>
      <c r="IJ13">
        <f t="shared" si="10"/>
        <v>0</v>
      </c>
      <c r="IK13">
        <f t="shared" si="10"/>
        <v>0</v>
      </c>
      <c r="IL13">
        <f t="shared" si="10"/>
        <v>0</v>
      </c>
      <c r="IM13">
        <f t="shared" si="10"/>
        <v>0</v>
      </c>
      <c r="IN13">
        <f t="shared" si="10"/>
        <v>0</v>
      </c>
      <c r="IO13">
        <f t="shared" si="10"/>
        <v>0</v>
      </c>
      <c r="IP13">
        <f t="shared" si="10"/>
        <v>0</v>
      </c>
      <c r="IQ13">
        <f t="shared" si="10"/>
        <v>0</v>
      </c>
      <c r="IR13">
        <f t="shared" si="10"/>
        <v>0</v>
      </c>
      <c r="IS13">
        <f t="shared" si="10"/>
        <v>0</v>
      </c>
      <c r="IT13">
        <f t="shared" si="10"/>
        <v>0</v>
      </c>
      <c r="IU13">
        <f t="shared" si="10"/>
        <v>0</v>
      </c>
      <c r="IV13">
        <f t="shared" si="10"/>
        <v>0</v>
      </c>
      <c r="IW13">
        <f t="shared" si="10"/>
        <v>0</v>
      </c>
      <c r="IX13">
        <f t="shared" si="10"/>
        <v>0</v>
      </c>
      <c r="IY13">
        <f t="shared" ref="IY13:LJ13" si="11">IF(IY11+IY12=2,1,0)</f>
        <v>0</v>
      </c>
      <c r="IZ13">
        <f t="shared" si="11"/>
        <v>0</v>
      </c>
      <c r="JA13">
        <f t="shared" si="11"/>
        <v>0</v>
      </c>
      <c r="JB13">
        <f t="shared" si="11"/>
        <v>0</v>
      </c>
      <c r="JC13">
        <f t="shared" si="11"/>
        <v>0</v>
      </c>
      <c r="JD13">
        <f t="shared" si="11"/>
        <v>0</v>
      </c>
      <c r="JE13">
        <f t="shared" si="11"/>
        <v>0</v>
      </c>
      <c r="JF13">
        <f t="shared" si="11"/>
        <v>0</v>
      </c>
      <c r="JG13">
        <f t="shared" si="11"/>
        <v>0</v>
      </c>
      <c r="JH13">
        <f t="shared" si="11"/>
        <v>0</v>
      </c>
      <c r="JI13">
        <f t="shared" si="11"/>
        <v>0</v>
      </c>
      <c r="JJ13">
        <f t="shared" si="11"/>
        <v>0</v>
      </c>
      <c r="JK13">
        <f t="shared" si="11"/>
        <v>0</v>
      </c>
      <c r="JL13">
        <f t="shared" si="11"/>
        <v>0</v>
      </c>
      <c r="JM13">
        <f t="shared" si="11"/>
        <v>0</v>
      </c>
      <c r="JN13">
        <f t="shared" si="11"/>
        <v>0</v>
      </c>
      <c r="JO13">
        <f t="shared" si="11"/>
        <v>0</v>
      </c>
      <c r="JP13">
        <f t="shared" si="11"/>
        <v>0</v>
      </c>
      <c r="JQ13">
        <f t="shared" si="11"/>
        <v>0</v>
      </c>
      <c r="JR13">
        <f t="shared" si="11"/>
        <v>0</v>
      </c>
      <c r="JS13">
        <f t="shared" si="11"/>
        <v>0</v>
      </c>
      <c r="JT13">
        <f t="shared" si="11"/>
        <v>0</v>
      </c>
      <c r="JU13">
        <f t="shared" si="11"/>
        <v>0</v>
      </c>
      <c r="JV13">
        <f t="shared" si="11"/>
        <v>0</v>
      </c>
      <c r="JW13">
        <f t="shared" si="11"/>
        <v>0</v>
      </c>
      <c r="JX13">
        <f t="shared" si="11"/>
        <v>0</v>
      </c>
      <c r="JY13">
        <f t="shared" si="11"/>
        <v>0</v>
      </c>
      <c r="JZ13">
        <f t="shared" si="11"/>
        <v>0</v>
      </c>
      <c r="KA13">
        <f t="shared" si="11"/>
        <v>0</v>
      </c>
      <c r="KB13">
        <f t="shared" si="11"/>
        <v>0</v>
      </c>
      <c r="KC13">
        <f t="shared" si="11"/>
        <v>0</v>
      </c>
      <c r="KD13">
        <f t="shared" si="11"/>
        <v>0</v>
      </c>
      <c r="KE13">
        <f t="shared" si="11"/>
        <v>0</v>
      </c>
      <c r="KF13">
        <f t="shared" si="11"/>
        <v>0</v>
      </c>
      <c r="KG13">
        <f t="shared" si="11"/>
        <v>0</v>
      </c>
      <c r="KH13">
        <f t="shared" si="11"/>
        <v>0</v>
      </c>
      <c r="KI13">
        <f t="shared" si="11"/>
        <v>0</v>
      </c>
      <c r="KJ13">
        <f t="shared" si="11"/>
        <v>0</v>
      </c>
      <c r="KK13">
        <f t="shared" si="11"/>
        <v>0</v>
      </c>
      <c r="KL13">
        <f t="shared" si="11"/>
        <v>0</v>
      </c>
      <c r="KM13">
        <f t="shared" si="11"/>
        <v>0</v>
      </c>
      <c r="KN13">
        <f t="shared" si="11"/>
        <v>0</v>
      </c>
      <c r="KO13">
        <f t="shared" si="11"/>
        <v>0</v>
      </c>
      <c r="KP13">
        <f t="shared" si="11"/>
        <v>0</v>
      </c>
      <c r="KQ13">
        <f t="shared" si="11"/>
        <v>0</v>
      </c>
      <c r="KR13">
        <f t="shared" si="11"/>
        <v>0</v>
      </c>
      <c r="KS13">
        <f t="shared" si="11"/>
        <v>0</v>
      </c>
      <c r="KT13">
        <f t="shared" si="11"/>
        <v>0</v>
      </c>
      <c r="KU13">
        <f t="shared" si="11"/>
        <v>0</v>
      </c>
      <c r="KV13">
        <f t="shared" si="11"/>
        <v>0</v>
      </c>
      <c r="KW13">
        <f t="shared" si="11"/>
        <v>0</v>
      </c>
      <c r="KX13">
        <f t="shared" si="11"/>
        <v>0</v>
      </c>
      <c r="KY13">
        <f t="shared" si="11"/>
        <v>0</v>
      </c>
      <c r="KZ13">
        <f t="shared" si="11"/>
        <v>0</v>
      </c>
      <c r="LA13">
        <f t="shared" si="11"/>
        <v>0</v>
      </c>
      <c r="LB13">
        <f t="shared" si="11"/>
        <v>0</v>
      </c>
      <c r="LC13">
        <f t="shared" si="11"/>
        <v>0</v>
      </c>
      <c r="LD13">
        <f t="shared" si="11"/>
        <v>0</v>
      </c>
      <c r="LE13">
        <f t="shared" si="11"/>
        <v>0</v>
      </c>
      <c r="LF13">
        <f t="shared" si="11"/>
        <v>0</v>
      </c>
      <c r="LG13">
        <f t="shared" si="11"/>
        <v>0</v>
      </c>
      <c r="LH13">
        <f t="shared" si="11"/>
        <v>0</v>
      </c>
      <c r="LI13">
        <f t="shared" si="11"/>
        <v>0</v>
      </c>
      <c r="LJ13">
        <f t="shared" si="11"/>
        <v>0</v>
      </c>
      <c r="LK13">
        <f t="shared" ref="LK13:NB13" si="12">IF(LK11+LK12=2,1,0)</f>
        <v>0</v>
      </c>
      <c r="LL13">
        <f t="shared" si="12"/>
        <v>0</v>
      </c>
      <c r="LM13">
        <f t="shared" si="12"/>
        <v>0</v>
      </c>
      <c r="LN13">
        <f t="shared" si="12"/>
        <v>0</v>
      </c>
      <c r="LO13">
        <f t="shared" si="12"/>
        <v>0</v>
      </c>
      <c r="LP13">
        <f t="shared" si="12"/>
        <v>0</v>
      </c>
      <c r="LQ13">
        <f t="shared" si="12"/>
        <v>0</v>
      </c>
      <c r="LR13">
        <f t="shared" si="12"/>
        <v>0</v>
      </c>
      <c r="LS13">
        <f t="shared" si="12"/>
        <v>0</v>
      </c>
      <c r="LT13">
        <f t="shared" si="12"/>
        <v>0</v>
      </c>
      <c r="LU13">
        <f t="shared" si="12"/>
        <v>0</v>
      </c>
      <c r="LV13">
        <f t="shared" si="12"/>
        <v>0</v>
      </c>
      <c r="LW13">
        <f t="shared" si="12"/>
        <v>0</v>
      </c>
      <c r="LX13">
        <f t="shared" si="12"/>
        <v>0</v>
      </c>
      <c r="LY13">
        <f t="shared" si="12"/>
        <v>0</v>
      </c>
      <c r="LZ13">
        <f t="shared" si="12"/>
        <v>0</v>
      </c>
      <c r="MA13">
        <f t="shared" si="12"/>
        <v>0</v>
      </c>
      <c r="MB13">
        <f t="shared" si="12"/>
        <v>0</v>
      </c>
      <c r="MC13">
        <f t="shared" si="12"/>
        <v>0</v>
      </c>
      <c r="MD13">
        <f t="shared" si="12"/>
        <v>0</v>
      </c>
      <c r="ME13">
        <f t="shared" si="12"/>
        <v>0</v>
      </c>
      <c r="MF13">
        <f t="shared" si="12"/>
        <v>0</v>
      </c>
      <c r="MG13">
        <f t="shared" si="12"/>
        <v>0</v>
      </c>
      <c r="MH13">
        <f t="shared" si="12"/>
        <v>0</v>
      </c>
      <c r="MI13">
        <f t="shared" si="12"/>
        <v>0</v>
      </c>
      <c r="MJ13">
        <f t="shared" si="12"/>
        <v>0</v>
      </c>
      <c r="MK13">
        <f t="shared" si="12"/>
        <v>0</v>
      </c>
      <c r="ML13">
        <f t="shared" si="12"/>
        <v>0</v>
      </c>
      <c r="MM13">
        <f t="shared" si="12"/>
        <v>0</v>
      </c>
      <c r="MN13">
        <f t="shared" si="12"/>
        <v>0</v>
      </c>
      <c r="MO13">
        <f t="shared" si="12"/>
        <v>0</v>
      </c>
      <c r="MP13">
        <f t="shared" si="12"/>
        <v>0</v>
      </c>
      <c r="MQ13">
        <f t="shared" si="12"/>
        <v>0</v>
      </c>
      <c r="MR13">
        <f t="shared" si="12"/>
        <v>0</v>
      </c>
      <c r="MS13">
        <f t="shared" si="12"/>
        <v>0</v>
      </c>
      <c r="MT13">
        <f t="shared" si="12"/>
        <v>0</v>
      </c>
      <c r="MU13">
        <f t="shared" si="12"/>
        <v>0</v>
      </c>
      <c r="MV13">
        <f t="shared" si="12"/>
        <v>0</v>
      </c>
      <c r="MW13">
        <f t="shared" si="12"/>
        <v>0</v>
      </c>
      <c r="MX13">
        <f t="shared" si="12"/>
        <v>0</v>
      </c>
      <c r="MY13">
        <f t="shared" si="12"/>
        <v>0</v>
      </c>
      <c r="MZ13">
        <f t="shared" si="12"/>
        <v>0</v>
      </c>
      <c r="NA13">
        <f t="shared" si="12"/>
        <v>0</v>
      </c>
      <c r="NB13">
        <f t="shared" si="12"/>
        <v>0</v>
      </c>
    </row>
    <row r="14" spans="1:366" x14ac:dyDescent="0.3">
      <c r="A14" t="s">
        <v>135</v>
      </c>
      <c r="B14">
        <f>B10*B4</f>
        <v>0</v>
      </c>
      <c r="C14">
        <f t="shared" ref="C14:BN14" si="13">C10*C4</f>
        <v>0</v>
      </c>
      <c r="D14">
        <f t="shared" si="13"/>
        <v>0</v>
      </c>
      <c r="E14">
        <f t="shared" si="13"/>
        <v>0</v>
      </c>
      <c r="F14">
        <f t="shared" si="13"/>
        <v>0</v>
      </c>
      <c r="G14">
        <f t="shared" si="13"/>
        <v>0</v>
      </c>
      <c r="H14">
        <f t="shared" si="13"/>
        <v>0</v>
      </c>
      <c r="I14">
        <f t="shared" si="13"/>
        <v>0</v>
      </c>
      <c r="J14">
        <f t="shared" si="13"/>
        <v>0</v>
      </c>
      <c r="K14">
        <f t="shared" si="13"/>
        <v>0</v>
      </c>
      <c r="L14">
        <f t="shared" si="13"/>
        <v>0</v>
      </c>
      <c r="M14">
        <f t="shared" si="13"/>
        <v>0</v>
      </c>
      <c r="N14">
        <f t="shared" si="13"/>
        <v>0</v>
      </c>
      <c r="O14">
        <f t="shared" si="13"/>
        <v>0</v>
      </c>
      <c r="P14">
        <f t="shared" si="13"/>
        <v>0</v>
      </c>
      <c r="Q14">
        <f t="shared" si="13"/>
        <v>0</v>
      </c>
      <c r="R14">
        <f t="shared" si="13"/>
        <v>0</v>
      </c>
      <c r="S14">
        <f t="shared" si="13"/>
        <v>0</v>
      </c>
      <c r="T14">
        <f t="shared" si="13"/>
        <v>0</v>
      </c>
      <c r="U14">
        <f t="shared" si="13"/>
        <v>0</v>
      </c>
      <c r="V14">
        <f t="shared" si="13"/>
        <v>0</v>
      </c>
      <c r="W14">
        <f t="shared" si="13"/>
        <v>0</v>
      </c>
      <c r="X14">
        <f t="shared" si="13"/>
        <v>0</v>
      </c>
      <c r="Y14">
        <f t="shared" si="13"/>
        <v>0</v>
      </c>
      <c r="Z14">
        <f t="shared" si="13"/>
        <v>0</v>
      </c>
      <c r="AA14">
        <f t="shared" si="13"/>
        <v>0</v>
      </c>
      <c r="AB14">
        <f t="shared" si="13"/>
        <v>0</v>
      </c>
      <c r="AC14">
        <f t="shared" si="13"/>
        <v>0</v>
      </c>
      <c r="AD14">
        <f t="shared" si="13"/>
        <v>0</v>
      </c>
      <c r="AE14">
        <f t="shared" si="13"/>
        <v>0</v>
      </c>
      <c r="AF14">
        <f t="shared" si="13"/>
        <v>0</v>
      </c>
      <c r="AG14">
        <f t="shared" si="13"/>
        <v>0</v>
      </c>
      <c r="AH14">
        <f t="shared" si="13"/>
        <v>0</v>
      </c>
      <c r="AI14">
        <f t="shared" si="13"/>
        <v>0</v>
      </c>
      <c r="AJ14">
        <f t="shared" si="13"/>
        <v>0</v>
      </c>
      <c r="AK14">
        <f t="shared" si="13"/>
        <v>0</v>
      </c>
      <c r="AL14">
        <f t="shared" si="13"/>
        <v>0</v>
      </c>
      <c r="AM14">
        <f t="shared" si="13"/>
        <v>0</v>
      </c>
      <c r="AN14">
        <f t="shared" si="13"/>
        <v>0</v>
      </c>
      <c r="AO14">
        <f t="shared" si="13"/>
        <v>0</v>
      </c>
      <c r="AP14">
        <f t="shared" si="13"/>
        <v>0</v>
      </c>
      <c r="AQ14">
        <f t="shared" si="13"/>
        <v>0</v>
      </c>
      <c r="AR14">
        <f t="shared" si="13"/>
        <v>0</v>
      </c>
      <c r="AS14">
        <f t="shared" si="13"/>
        <v>0</v>
      </c>
      <c r="AT14">
        <f t="shared" si="13"/>
        <v>0</v>
      </c>
      <c r="AU14">
        <f t="shared" si="13"/>
        <v>0</v>
      </c>
      <c r="AV14">
        <f t="shared" si="13"/>
        <v>0</v>
      </c>
      <c r="AW14">
        <f t="shared" si="13"/>
        <v>0</v>
      </c>
      <c r="AX14">
        <f t="shared" si="13"/>
        <v>0</v>
      </c>
      <c r="AY14">
        <f t="shared" si="13"/>
        <v>0</v>
      </c>
      <c r="AZ14">
        <f t="shared" si="13"/>
        <v>0</v>
      </c>
      <c r="BA14">
        <f t="shared" si="13"/>
        <v>0</v>
      </c>
      <c r="BB14">
        <f t="shared" si="13"/>
        <v>0</v>
      </c>
      <c r="BC14">
        <f t="shared" si="13"/>
        <v>0</v>
      </c>
      <c r="BD14">
        <f t="shared" si="13"/>
        <v>0</v>
      </c>
      <c r="BE14">
        <f t="shared" si="13"/>
        <v>0</v>
      </c>
      <c r="BF14">
        <f t="shared" si="13"/>
        <v>0</v>
      </c>
      <c r="BG14">
        <f t="shared" si="13"/>
        <v>0</v>
      </c>
      <c r="BH14">
        <f t="shared" si="13"/>
        <v>0</v>
      </c>
      <c r="BI14">
        <f t="shared" si="13"/>
        <v>0</v>
      </c>
      <c r="BJ14">
        <f t="shared" si="13"/>
        <v>0</v>
      </c>
      <c r="BK14">
        <f t="shared" si="13"/>
        <v>0</v>
      </c>
      <c r="BL14">
        <f t="shared" si="13"/>
        <v>0</v>
      </c>
      <c r="BM14">
        <f t="shared" si="13"/>
        <v>0</v>
      </c>
      <c r="BN14">
        <f t="shared" si="13"/>
        <v>0</v>
      </c>
      <c r="BO14">
        <f t="shared" ref="BO14:DZ14" si="14">BO10*BO4</f>
        <v>0</v>
      </c>
      <c r="BP14">
        <f t="shared" si="14"/>
        <v>0</v>
      </c>
      <c r="BQ14">
        <f t="shared" si="14"/>
        <v>0</v>
      </c>
      <c r="BR14">
        <f t="shared" si="14"/>
        <v>0</v>
      </c>
      <c r="BS14">
        <f t="shared" si="14"/>
        <v>0</v>
      </c>
      <c r="BT14">
        <f t="shared" si="14"/>
        <v>0</v>
      </c>
      <c r="BU14">
        <f t="shared" si="14"/>
        <v>0</v>
      </c>
      <c r="BV14">
        <f t="shared" si="14"/>
        <v>0</v>
      </c>
      <c r="BW14">
        <f t="shared" si="14"/>
        <v>0</v>
      </c>
      <c r="BX14">
        <f t="shared" si="14"/>
        <v>0</v>
      </c>
      <c r="BY14">
        <f t="shared" si="14"/>
        <v>0</v>
      </c>
      <c r="BZ14">
        <f t="shared" si="14"/>
        <v>0</v>
      </c>
      <c r="CA14">
        <f t="shared" si="14"/>
        <v>0</v>
      </c>
      <c r="CB14">
        <f t="shared" si="14"/>
        <v>0</v>
      </c>
      <c r="CC14">
        <f t="shared" si="14"/>
        <v>0</v>
      </c>
      <c r="CD14">
        <f t="shared" si="14"/>
        <v>0</v>
      </c>
      <c r="CE14">
        <f t="shared" si="14"/>
        <v>0</v>
      </c>
      <c r="CF14">
        <f t="shared" si="14"/>
        <v>0</v>
      </c>
      <c r="CG14">
        <f t="shared" si="14"/>
        <v>0</v>
      </c>
      <c r="CH14">
        <f t="shared" si="14"/>
        <v>0</v>
      </c>
      <c r="CI14">
        <f t="shared" si="14"/>
        <v>0</v>
      </c>
      <c r="CJ14">
        <f t="shared" si="14"/>
        <v>0</v>
      </c>
      <c r="CK14">
        <f t="shared" si="14"/>
        <v>0</v>
      </c>
      <c r="CL14">
        <f t="shared" si="14"/>
        <v>0</v>
      </c>
      <c r="CM14">
        <f t="shared" si="14"/>
        <v>0</v>
      </c>
      <c r="CN14">
        <f t="shared" si="14"/>
        <v>0</v>
      </c>
      <c r="CO14">
        <f t="shared" si="14"/>
        <v>0</v>
      </c>
      <c r="CP14">
        <f t="shared" si="14"/>
        <v>0</v>
      </c>
      <c r="CQ14">
        <f t="shared" si="14"/>
        <v>0</v>
      </c>
      <c r="CR14">
        <f t="shared" si="14"/>
        <v>0</v>
      </c>
      <c r="CS14">
        <f t="shared" si="14"/>
        <v>0</v>
      </c>
      <c r="CT14">
        <f t="shared" si="14"/>
        <v>0</v>
      </c>
      <c r="CU14">
        <f t="shared" si="14"/>
        <v>0</v>
      </c>
      <c r="CV14">
        <f t="shared" si="14"/>
        <v>0</v>
      </c>
      <c r="CW14">
        <f t="shared" si="14"/>
        <v>0</v>
      </c>
      <c r="CX14">
        <f t="shared" si="14"/>
        <v>0</v>
      </c>
      <c r="CY14">
        <f t="shared" si="14"/>
        <v>0</v>
      </c>
      <c r="CZ14">
        <f t="shared" si="14"/>
        <v>0</v>
      </c>
      <c r="DA14">
        <f t="shared" si="14"/>
        <v>0</v>
      </c>
      <c r="DB14">
        <f t="shared" si="14"/>
        <v>0</v>
      </c>
      <c r="DC14">
        <f t="shared" si="14"/>
        <v>0</v>
      </c>
      <c r="DD14">
        <f t="shared" si="14"/>
        <v>0</v>
      </c>
      <c r="DE14">
        <f t="shared" si="14"/>
        <v>0</v>
      </c>
      <c r="DF14">
        <f t="shared" si="14"/>
        <v>0</v>
      </c>
      <c r="DG14">
        <f t="shared" si="14"/>
        <v>0</v>
      </c>
      <c r="DH14">
        <f t="shared" si="14"/>
        <v>0</v>
      </c>
      <c r="DI14">
        <f t="shared" si="14"/>
        <v>0</v>
      </c>
      <c r="DJ14">
        <f t="shared" si="14"/>
        <v>0</v>
      </c>
      <c r="DK14">
        <f t="shared" si="14"/>
        <v>0</v>
      </c>
      <c r="DL14">
        <f t="shared" si="14"/>
        <v>0</v>
      </c>
      <c r="DM14">
        <f t="shared" si="14"/>
        <v>0</v>
      </c>
      <c r="DN14">
        <f t="shared" si="14"/>
        <v>0</v>
      </c>
      <c r="DO14">
        <f t="shared" si="14"/>
        <v>0</v>
      </c>
      <c r="DP14">
        <f t="shared" si="14"/>
        <v>0</v>
      </c>
      <c r="DQ14">
        <f t="shared" si="14"/>
        <v>0</v>
      </c>
      <c r="DR14">
        <f t="shared" si="14"/>
        <v>0</v>
      </c>
      <c r="DS14">
        <f t="shared" si="14"/>
        <v>0</v>
      </c>
      <c r="DT14">
        <f t="shared" si="14"/>
        <v>0</v>
      </c>
      <c r="DU14">
        <f t="shared" si="14"/>
        <v>0</v>
      </c>
      <c r="DV14">
        <f t="shared" si="14"/>
        <v>0</v>
      </c>
      <c r="DW14">
        <f t="shared" si="14"/>
        <v>0</v>
      </c>
      <c r="DX14">
        <f t="shared" si="14"/>
        <v>0</v>
      </c>
      <c r="DY14">
        <f t="shared" si="14"/>
        <v>0</v>
      </c>
      <c r="DZ14">
        <f t="shared" si="14"/>
        <v>0</v>
      </c>
      <c r="EA14">
        <f t="shared" ref="EA14:GL14" si="15">EA10*EA4</f>
        <v>0</v>
      </c>
      <c r="EB14">
        <f t="shared" si="15"/>
        <v>0</v>
      </c>
      <c r="EC14">
        <f t="shared" si="15"/>
        <v>0</v>
      </c>
      <c r="ED14">
        <f t="shared" si="15"/>
        <v>0</v>
      </c>
      <c r="EE14">
        <f t="shared" si="15"/>
        <v>0</v>
      </c>
      <c r="EF14">
        <f t="shared" si="15"/>
        <v>0</v>
      </c>
      <c r="EG14">
        <f t="shared" si="15"/>
        <v>0</v>
      </c>
      <c r="EH14">
        <f t="shared" si="15"/>
        <v>0</v>
      </c>
      <c r="EI14">
        <f t="shared" si="15"/>
        <v>0</v>
      </c>
      <c r="EJ14">
        <f t="shared" si="15"/>
        <v>0</v>
      </c>
      <c r="EK14">
        <f t="shared" si="15"/>
        <v>0</v>
      </c>
      <c r="EL14">
        <f t="shared" si="15"/>
        <v>0</v>
      </c>
      <c r="EM14">
        <f t="shared" si="15"/>
        <v>0</v>
      </c>
      <c r="EN14">
        <f t="shared" si="15"/>
        <v>0</v>
      </c>
      <c r="EO14">
        <f t="shared" si="15"/>
        <v>0</v>
      </c>
      <c r="EP14">
        <f t="shared" si="15"/>
        <v>0</v>
      </c>
      <c r="EQ14">
        <f t="shared" si="15"/>
        <v>0</v>
      </c>
      <c r="ER14">
        <f t="shared" si="15"/>
        <v>0</v>
      </c>
      <c r="ES14">
        <f t="shared" si="15"/>
        <v>0</v>
      </c>
      <c r="ET14">
        <f t="shared" si="15"/>
        <v>0</v>
      </c>
      <c r="EU14">
        <f t="shared" si="15"/>
        <v>0</v>
      </c>
      <c r="EV14">
        <f t="shared" si="15"/>
        <v>0</v>
      </c>
      <c r="EW14">
        <f t="shared" si="15"/>
        <v>0</v>
      </c>
      <c r="EX14">
        <f t="shared" si="15"/>
        <v>0</v>
      </c>
      <c r="EY14">
        <f t="shared" si="15"/>
        <v>0</v>
      </c>
      <c r="EZ14">
        <f t="shared" si="15"/>
        <v>0</v>
      </c>
      <c r="FA14">
        <f t="shared" si="15"/>
        <v>0</v>
      </c>
      <c r="FB14">
        <f t="shared" si="15"/>
        <v>0</v>
      </c>
      <c r="FC14">
        <f t="shared" si="15"/>
        <v>0</v>
      </c>
      <c r="FD14">
        <f t="shared" si="15"/>
        <v>0</v>
      </c>
      <c r="FE14">
        <f t="shared" si="15"/>
        <v>0</v>
      </c>
      <c r="FF14">
        <f t="shared" si="15"/>
        <v>0</v>
      </c>
      <c r="FG14">
        <f t="shared" si="15"/>
        <v>0</v>
      </c>
      <c r="FH14">
        <f t="shared" si="15"/>
        <v>0</v>
      </c>
      <c r="FI14">
        <f t="shared" si="15"/>
        <v>0</v>
      </c>
      <c r="FJ14">
        <f t="shared" si="15"/>
        <v>0</v>
      </c>
      <c r="FK14">
        <f t="shared" si="15"/>
        <v>0</v>
      </c>
      <c r="FL14">
        <f t="shared" si="15"/>
        <v>0</v>
      </c>
      <c r="FM14">
        <f t="shared" si="15"/>
        <v>0</v>
      </c>
      <c r="FN14">
        <f t="shared" si="15"/>
        <v>0</v>
      </c>
      <c r="FO14">
        <f t="shared" si="15"/>
        <v>0</v>
      </c>
      <c r="FP14">
        <f t="shared" si="15"/>
        <v>0</v>
      </c>
      <c r="FQ14">
        <f t="shared" si="15"/>
        <v>0</v>
      </c>
      <c r="FR14">
        <f t="shared" si="15"/>
        <v>0</v>
      </c>
      <c r="FS14">
        <f t="shared" si="15"/>
        <v>0</v>
      </c>
      <c r="FT14">
        <f t="shared" si="15"/>
        <v>0</v>
      </c>
      <c r="FU14">
        <f t="shared" si="15"/>
        <v>0</v>
      </c>
      <c r="FV14">
        <f t="shared" si="15"/>
        <v>0</v>
      </c>
      <c r="FW14">
        <f t="shared" si="15"/>
        <v>0</v>
      </c>
      <c r="FX14">
        <f t="shared" si="15"/>
        <v>0</v>
      </c>
      <c r="FY14">
        <f t="shared" si="15"/>
        <v>0</v>
      </c>
      <c r="FZ14">
        <f t="shared" si="15"/>
        <v>0</v>
      </c>
      <c r="GA14">
        <f t="shared" si="15"/>
        <v>0</v>
      </c>
      <c r="GB14">
        <f t="shared" si="15"/>
        <v>0</v>
      </c>
      <c r="GC14">
        <f t="shared" si="15"/>
        <v>0</v>
      </c>
      <c r="GD14">
        <f t="shared" si="15"/>
        <v>0</v>
      </c>
      <c r="GE14">
        <f t="shared" si="15"/>
        <v>0</v>
      </c>
      <c r="GF14">
        <f t="shared" si="15"/>
        <v>0</v>
      </c>
      <c r="GG14">
        <f t="shared" si="15"/>
        <v>0</v>
      </c>
      <c r="GH14">
        <f t="shared" si="15"/>
        <v>0</v>
      </c>
      <c r="GI14">
        <f t="shared" si="15"/>
        <v>0</v>
      </c>
      <c r="GJ14">
        <f t="shared" si="15"/>
        <v>0</v>
      </c>
      <c r="GK14">
        <f t="shared" si="15"/>
        <v>0</v>
      </c>
      <c r="GL14">
        <f t="shared" si="15"/>
        <v>0</v>
      </c>
      <c r="GM14">
        <f t="shared" ref="GM14:IX14" si="16">GM10*GM4</f>
        <v>0</v>
      </c>
      <c r="GN14">
        <f t="shared" si="16"/>
        <v>0</v>
      </c>
      <c r="GO14">
        <f t="shared" si="16"/>
        <v>0</v>
      </c>
      <c r="GP14">
        <f t="shared" si="16"/>
        <v>0</v>
      </c>
      <c r="GQ14">
        <f t="shared" si="16"/>
        <v>0</v>
      </c>
      <c r="GR14">
        <f t="shared" si="16"/>
        <v>0</v>
      </c>
      <c r="GS14">
        <f t="shared" si="16"/>
        <v>0</v>
      </c>
      <c r="GT14">
        <f t="shared" si="16"/>
        <v>0</v>
      </c>
      <c r="GU14">
        <f t="shared" si="16"/>
        <v>0</v>
      </c>
      <c r="GV14">
        <f t="shared" si="16"/>
        <v>0</v>
      </c>
      <c r="GW14">
        <f t="shared" si="16"/>
        <v>0</v>
      </c>
      <c r="GX14">
        <f t="shared" si="16"/>
        <v>0</v>
      </c>
      <c r="GY14">
        <f t="shared" si="16"/>
        <v>0</v>
      </c>
      <c r="GZ14">
        <f t="shared" si="16"/>
        <v>0</v>
      </c>
      <c r="HA14">
        <f t="shared" si="16"/>
        <v>0</v>
      </c>
      <c r="HB14">
        <f t="shared" si="16"/>
        <v>0</v>
      </c>
      <c r="HC14">
        <f t="shared" si="16"/>
        <v>0</v>
      </c>
      <c r="HD14">
        <f t="shared" si="16"/>
        <v>0</v>
      </c>
      <c r="HE14">
        <f t="shared" si="16"/>
        <v>0</v>
      </c>
      <c r="HF14">
        <f t="shared" si="16"/>
        <v>0</v>
      </c>
      <c r="HG14">
        <f t="shared" si="16"/>
        <v>0</v>
      </c>
      <c r="HH14">
        <f t="shared" si="16"/>
        <v>0</v>
      </c>
      <c r="HI14">
        <f t="shared" si="16"/>
        <v>0</v>
      </c>
      <c r="HJ14">
        <f t="shared" si="16"/>
        <v>0</v>
      </c>
      <c r="HK14">
        <f t="shared" si="16"/>
        <v>0</v>
      </c>
      <c r="HL14">
        <f t="shared" si="16"/>
        <v>0</v>
      </c>
      <c r="HM14">
        <f t="shared" si="16"/>
        <v>0</v>
      </c>
      <c r="HN14">
        <f t="shared" si="16"/>
        <v>0</v>
      </c>
      <c r="HO14">
        <f t="shared" si="16"/>
        <v>0</v>
      </c>
      <c r="HP14">
        <f t="shared" si="16"/>
        <v>0</v>
      </c>
      <c r="HQ14">
        <f t="shared" si="16"/>
        <v>0</v>
      </c>
      <c r="HR14">
        <f t="shared" si="16"/>
        <v>0</v>
      </c>
      <c r="HS14">
        <f t="shared" si="16"/>
        <v>0</v>
      </c>
      <c r="HT14">
        <f t="shared" si="16"/>
        <v>0</v>
      </c>
      <c r="HU14">
        <f t="shared" si="16"/>
        <v>0</v>
      </c>
      <c r="HV14">
        <f t="shared" si="16"/>
        <v>0</v>
      </c>
      <c r="HW14">
        <f t="shared" si="16"/>
        <v>0</v>
      </c>
      <c r="HX14">
        <f t="shared" si="16"/>
        <v>0</v>
      </c>
      <c r="HY14">
        <f t="shared" si="16"/>
        <v>0</v>
      </c>
      <c r="HZ14">
        <f t="shared" si="16"/>
        <v>0</v>
      </c>
      <c r="IA14">
        <f t="shared" si="16"/>
        <v>0</v>
      </c>
      <c r="IB14">
        <f t="shared" si="16"/>
        <v>0</v>
      </c>
      <c r="IC14">
        <f t="shared" si="16"/>
        <v>0</v>
      </c>
      <c r="ID14">
        <f t="shared" si="16"/>
        <v>0</v>
      </c>
      <c r="IE14">
        <f t="shared" si="16"/>
        <v>0</v>
      </c>
      <c r="IF14">
        <f t="shared" si="16"/>
        <v>0</v>
      </c>
      <c r="IG14">
        <f t="shared" si="16"/>
        <v>0</v>
      </c>
      <c r="IH14">
        <f t="shared" si="16"/>
        <v>0</v>
      </c>
      <c r="II14">
        <f t="shared" si="16"/>
        <v>0</v>
      </c>
      <c r="IJ14">
        <f t="shared" si="16"/>
        <v>0</v>
      </c>
      <c r="IK14">
        <f t="shared" si="16"/>
        <v>0</v>
      </c>
      <c r="IL14">
        <f t="shared" si="16"/>
        <v>0</v>
      </c>
      <c r="IM14">
        <f t="shared" si="16"/>
        <v>0</v>
      </c>
      <c r="IN14">
        <f t="shared" si="16"/>
        <v>0</v>
      </c>
      <c r="IO14">
        <f t="shared" si="16"/>
        <v>0</v>
      </c>
      <c r="IP14">
        <f t="shared" si="16"/>
        <v>0</v>
      </c>
      <c r="IQ14">
        <f t="shared" si="16"/>
        <v>0</v>
      </c>
      <c r="IR14">
        <f t="shared" si="16"/>
        <v>0</v>
      </c>
      <c r="IS14">
        <f t="shared" si="16"/>
        <v>0</v>
      </c>
      <c r="IT14">
        <f t="shared" si="16"/>
        <v>0</v>
      </c>
      <c r="IU14">
        <f t="shared" si="16"/>
        <v>0</v>
      </c>
      <c r="IV14">
        <f t="shared" si="16"/>
        <v>0</v>
      </c>
      <c r="IW14">
        <f t="shared" si="16"/>
        <v>0</v>
      </c>
      <c r="IX14">
        <f t="shared" si="16"/>
        <v>0</v>
      </c>
      <c r="IY14">
        <f t="shared" ref="IY14:LJ14" si="17">IY10*IY4</f>
        <v>0</v>
      </c>
      <c r="IZ14">
        <f t="shared" si="17"/>
        <v>0</v>
      </c>
      <c r="JA14">
        <f t="shared" si="17"/>
        <v>0</v>
      </c>
      <c r="JB14">
        <f t="shared" si="17"/>
        <v>0</v>
      </c>
      <c r="JC14">
        <f t="shared" si="17"/>
        <v>0</v>
      </c>
      <c r="JD14">
        <f t="shared" si="17"/>
        <v>0</v>
      </c>
      <c r="JE14">
        <f t="shared" si="17"/>
        <v>0</v>
      </c>
      <c r="JF14">
        <f t="shared" si="17"/>
        <v>0</v>
      </c>
      <c r="JG14">
        <f t="shared" si="17"/>
        <v>0</v>
      </c>
      <c r="JH14">
        <f t="shared" si="17"/>
        <v>0</v>
      </c>
      <c r="JI14">
        <f t="shared" si="17"/>
        <v>0</v>
      </c>
      <c r="JJ14">
        <f t="shared" si="17"/>
        <v>0</v>
      </c>
      <c r="JK14">
        <f t="shared" si="17"/>
        <v>0</v>
      </c>
      <c r="JL14">
        <f t="shared" si="17"/>
        <v>0</v>
      </c>
      <c r="JM14">
        <f t="shared" si="17"/>
        <v>0</v>
      </c>
      <c r="JN14">
        <f t="shared" si="17"/>
        <v>0</v>
      </c>
      <c r="JO14">
        <f t="shared" si="17"/>
        <v>0</v>
      </c>
      <c r="JP14">
        <f t="shared" si="17"/>
        <v>0</v>
      </c>
      <c r="JQ14">
        <f t="shared" si="17"/>
        <v>0</v>
      </c>
      <c r="JR14">
        <f t="shared" si="17"/>
        <v>0</v>
      </c>
      <c r="JS14">
        <f t="shared" si="17"/>
        <v>0</v>
      </c>
      <c r="JT14">
        <f t="shared" si="17"/>
        <v>0</v>
      </c>
      <c r="JU14">
        <f t="shared" si="17"/>
        <v>0</v>
      </c>
      <c r="JV14">
        <f t="shared" si="17"/>
        <v>0</v>
      </c>
      <c r="JW14">
        <f t="shared" si="17"/>
        <v>0</v>
      </c>
      <c r="JX14">
        <f t="shared" si="17"/>
        <v>0</v>
      </c>
      <c r="JY14">
        <f t="shared" si="17"/>
        <v>0</v>
      </c>
      <c r="JZ14">
        <f t="shared" si="17"/>
        <v>0</v>
      </c>
      <c r="KA14">
        <f t="shared" si="17"/>
        <v>0</v>
      </c>
      <c r="KB14">
        <f t="shared" si="17"/>
        <v>0</v>
      </c>
      <c r="KC14">
        <f t="shared" si="17"/>
        <v>0</v>
      </c>
      <c r="KD14">
        <f t="shared" si="17"/>
        <v>0</v>
      </c>
      <c r="KE14">
        <f t="shared" si="17"/>
        <v>0</v>
      </c>
      <c r="KF14">
        <f t="shared" si="17"/>
        <v>0</v>
      </c>
      <c r="KG14">
        <f t="shared" si="17"/>
        <v>0</v>
      </c>
      <c r="KH14">
        <f t="shared" si="17"/>
        <v>0</v>
      </c>
      <c r="KI14">
        <f t="shared" si="17"/>
        <v>0</v>
      </c>
      <c r="KJ14">
        <f t="shared" si="17"/>
        <v>0</v>
      </c>
      <c r="KK14">
        <f t="shared" si="17"/>
        <v>0</v>
      </c>
      <c r="KL14">
        <f t="shared" si="17"/>
        <v>0</v>
      </c>
      <c r="KM14">
        <f t="shared" si="17"/>
        <v>0</v>
      </c>
      <c r="KN14">
        <f t="shared" si="17"/>
        <v>0</v>
      </c>
      <c r="KO14">
        <f t="shared" si="17"/>
        <v>0</v>
      </c>
      <c r="KP14">
        <f t="shared" si="17"/>
        <v>0</v>
      </c>
      <c r="KQ14">
        <f t="shared" si="17"/>
        <v>0</v>
      </c>
      <c r="KR14">
        <f t="shared" si="17"/>
        <v>0</v>
      </c>
      <c r="KS14">
        <f t="shared" si="17"/>
        <v>0</v>
      </c>
      <c r="KT14">
        <f t="shared" si="17"/>
        <v>0</v>
      </c>
      <c r="KU14">
        <f t="shared" si="17"/>
        <v>0</v>
      </c>
      <c r="KV14">
        <f t="shared" si="17"/>
        <v>0</v>
      </c>
      <c r="KW14">
        <f t="shared" si="17"/>
        <v>0</v>
      </c>
      <c r="KX14">
        <f t="shared" si="17"/>
        <v>0</v>
      </c>
      <c r="KY14">
        <f t="shared" si="17"/>
        <v>0</v>
      </c>
      <c r="KZ14">
        <f t="shared" si="17"/>
        <v>0</v>
      </c>
      <c r="LA14">
        <f t="shared" si="17"/>
        <v>0</v>
      </c>
      <c r="LB14">
        <f t="shared" si="17"/>
        <v>0</v>
      </c>
      <c r="LC14">
        <f t="shared" si="17"/>
        <v>0</v>
      </c>
      <c r="LD14">
        <f t="shared" si="17"/>
        <v>0</v>
      </c>
      <c r="LE14">
        <f t="shared" si="17"/>
        <v>0</v>
      </c>
      <c r="LF14">
        <f t="shared" si="17"/>
        <v>0</v>
      </c>
      <c r="LG14">
        <f t="shared" si="17"/>
        <v>0</v>
      </c>
      <c r="LH14">
        <f t="shared" si="17"/>
        <v>0</v>
      </c>
      <c r="LI14">
        <f t="shared" si="17"/>
        <v>0</v>
      </c>
      <c r="LJ14">
        <f t="shared" si="17"/>
        <v>0</v>
      </c>
      <c r="LK14">
        <f t="shared" ref="LK14:NB14" si="18">LK10*LK4</f>
        <v>0</v>
      </c>
      <c r="LL14">
        <f t="shared" si="18"/>
        <v>0</v>
      </c>
      <c r="LM14">
        <f t="shared" si="18"/>
        <v>0</v>
      </c>
      <c r="LN14">
        <f t="shared" si="18"/>
        <v>0</v>
      </c>
      <c r="LO14">
        <f t="shared" si="18"/>
        <v>0</v>
      </c>
      <c r="LP14">
        <f t="shared" si="18"/>
        <v>0</v>
      </c>
      <c r="LQ14">
        <f t="shared" si="18"/>
        <v>0</v>
      </c>
      <c r="LR14">
        <f t="shared" si="18"/>
        <v>0</v>
      </c>
      <c r="LS14">
        <f t="shared" si="18"/>
        <v>0</v>
      </c>
      <c r="LT14">
        <f t="shared" si="18"/>
        <v>0</v>
      </c>
      <c r="LU14">
        <f t="shared" si="18"/>
        <v>0</v>
      </c>
      <c r="LV14">
        <f t="shared" si="18"/>
        <v>0</v>
      </c>
      <c r="LW14">
        <f t="shared" si="18"/>
        <v>0</v>
      </c>
      <c r="LX14">
        <f t="shared" si="18"/>
        <v>0</v>
      </c>
      <c r="LY14">
        <f t="shared" si="18"/>
        <v>0</v>
      </c>
      <c r="LZ14">
        <f t="shared" si="18"/>
        <v>0</v>
      </c>
      <c r="MA14">
        <f t="shared" si="18"/>
        <v>0</v>
      </c>
      <c r="MB14">
        <f t="shared" si="18"/>
        <v>0</v>
      </c>
      <c r="MC14">
        <f t="shared" si="18"/>
        <v>0</v>
      </c>
      <c r="MD14">
        <f t="shared" si="18"/>
        <v>0</v>
      </c>
      <c r="ME14">
        <f t="shared" si="18"/>
        <v>0</v>
      </c>
      <c r="MF14">
        <f t="shared" si="18"/>
        <v>0</v>
      </c>
      <c r="MG14">
        <f t="shared" si="18"/>
        <v>0</v>
      </c>
      <c r="MH14">
        <f t="shared" si="18"/>
        <v>0</v>
      </c>
      <c r="MI14">
        <f t="shared" si="18"/>
        <v>0</v>
      </c>
      <c r="MJ14">
        <f t="shared" si="18"/>
        <v>0</v>
      </c>
      <c r="MK14">
        <f t="shared" si="18"/>
        <v>0</v>
      </c>
      <c r="ML14">
        <f t="shared" si="18"/>
        <v>0</v>
      </c>
      <c r="MM14">
        <f t="shared" si="18"/>
        <v>0</v>
      </c>
      <c r="MN14">
        <f t="shared" si="18"/>
        <v>0</v>
      </c>
      <c r="MO14">
        <f t="shared" si="18"/>
        <v>0</v>
      </c>
      <c r="MP14">
        <f t="shared" si="18"/>
        <v>0</v>
      </c>
      <c r="MQ14">
        <f t="shared" si="18"/>
        <v>0</v>
      </c>
      <c r="MR14">
        <f t="shared" si="18"/>
        <v>0</v>
      </c>
      <c r="MS14">
        <f t="shared" si="18"/>
        <v>0</v>
      </c>
      <c r="MT14">
        <f t="shared" si="18"/>
        <v>0</v>
      </c>
      <c r="MU14">
        <f t="shared" si="18"/>
        <v>0</v>
      </c>
      <c r="MV14">
        <f t="shared" si="18"/>
        <v>0</v>
      </c>
      <c r="MW14">
        <f t="shared" si="18"/>
        <v>0</v>
      </c>
      <c r="MX14">
        <f t="shared" si="18"/>
        <v>0</v>
      </c>
      <c r="MY14">
        <f t="shared" si="18"/>
        <v>0</v>
      </c>
      <c r="MZ14">
        <f t="shared" si="18"/>
        <v>0</v>
      </c>
      <c r="NA14">
        <f t="shared" si="18"/>
        <v>0</v>
      </c>
      <c r="NB14">
        <f t="shared" si="18"/>
        <v>0</v>
      </c>
    </row>
    <row r="15" spans="1:366" x14ac:dyDescent="0.3">
      <c r="A15" t="s">
        <v>136</v>
      </c>
      <c r="B15">
        <f>B12*B5</f>
        <v>0</v>
      </c>
      <c r="C15">
        <f t="shared" ref="C15:BN16" si="19">C12*C5</f>
        <v>0</v>
      </c>
      <c r="D15">
        <f t="shared" si="19"/>
        <v>0</v>
      </c>
      <c r="E15">
        <f t="shared" si="19"/>
        <v>0</v>
      </c>
      <c r="F15">
        <f t="shared" si="19"/>
        <v>0</v>
      </c>
      <c r="G15">
        <f t="shared" si="19"/>
        <v>0</v>
      </c>
      <c r="H15">
        <f t="shared" si="19"/>
        <v>0</v>
      </c>
      <c r="I15">
        <f t="shared" si="19"/>
        <v>0</v>
      </c>
      <c r="J15">
        <f t="shared" si="19"/>
        <v>0</v>
      </c>
      <c r="K15">
        <f t="shared" si="19"/>
        <v>0</v>
      </c>
      <c r="L15">
        <f t="shared" si="19"/>
        <v>0</v>
      </c>
      <c r="M15">
        <f t="shared" si="19"/>
        <v>0</v>
      </c>
      <c r="N15">
        <f t="shared" si="19"/>
        <v>0</v>
      </c>
      <c r="O15">
        <f t="shared" si="19"/>
        <v>0</v>
      </c>
      <c r="P15">
        <f t="shared" si="19"/>
        <v>0</v>
      </c>
      <c r="Q15">
        <f t="shared" si="19"/>
        <v>0</v>
      </c>
      <c r="R15">
        <f t="shared" si="19"/>
        <v>0</v>
      </c>
      <c r="S15">
        <f t="shared" si="19"/>
        <v>0</v>
      </c>
      <c r="T15">
        <f t="shared" si="19"/>
        <v>0</v>
      </c>
      <c r="U15">
        <f t="shared" si="19"/>
        <v>0</v>
      </c>
      <c r="V15">
        <f t="shared" si="19"/>
        <v>0</v>
      </c>
      <c r="W15">
        <f t="shared" si="19"/>
        <v>0</v>
      </c>
      <c r="X15">
        <f t="shared" si="19"/>
        <v>0</v>
      </c>
      <c r="Y15">
        <f t="shared" si="19"/>
        <v>0</v>
      </c>
      <c r="Z15">
        <f t="shared" si="19"/>
        <v>0</v>
      </c>
      <c r="AA15">
        <f t="shared" si="19"/>
        <v>0</v>
      </c>
      <c r="AB15">
        <f t="shared" si="19"/>
        <v>0</v>
      </c>
      <c r="AC15">
        <f t="shared" si="19"/>
        <v>0</v>
      </c>
      <c r="AD15">
        <f t="shared" si="19"/>
        <v>0</v>
      </c>
      <c r="AE15">
        <f t="shared" si="19"/>
        <v>0</v>
      </c>
      <c r="AF15">
        <f t="shared" si="19"/>
        <v>0</v>
      </c>
      <c r="AG15">
        <f t="shared" si="19"/>
        <v>0</v>
      </c>
      <c r="AH15">
        <f t="shared" si="19"/>
        <v>0</v>
      </c>
      <c r="AI15">
        <f t="shared" si="19"/>
        <v>0</v>
      </c>
      <c r="AJ15">
        <f t="shared" si="19"/>
        <v>0</v>
      </c>
      <c r="AK15">
        <f t="shared" si="19"/>
        <v>0</v>
      </c>
      <c r="AL15">
        <f t="shared" si="19"/>
        <v>0</v>
      </c>
      <c r="AM15">
        <f t="shared" si="19"/>
        <v>0</v>
      </c>
      <c r="AN15">
        <f t="shared" si="19"/>
        <v>0</v>
      </c>
      <c r="AO15">
        <f t="shared" si="19"/>
        <v>0</v>
      </c>
      <c r="AP15">
        <f t="shared" si="19"/>
        <v>0</v>
      </c>
      <c r="AQ15">
        <f t="shared" si="19"/>
        <v>0</v>
      </c>
      <c r="AR15">
        <f t="shared" si="19"/>
        <v>0</v>
      </c>
      <c r="AS15">
        <f t="shared" si="19"/>
        <v>0</v>
      </c>
      <c r="AT15">
        <f t="shared" si="19"/>
        <v>0</v>
      </c>
      <c r="AU15">
        <f t="shared" si="19"/>
        <v>0</v>
      </c>
      <c r="AV15">
        <f t="shared" si="19"/>
        <v>0</v>
      </c>
      <c r="AW15">
        <f t="shared" si="19"/>
        <v>0</v>
      </c>
      <c r="AX15">
        <f t="shared" si="19"/>
        <v>0</v>
      </c>
      <c r="AY15">
        <f t="shared" si="19"/>
        <v>0</v>
      </c>
      <c r="AZ15">
        <f t="shared" si="19"/>
        <v>0</v>
      </c>
      <c r="BA15">
        <f t="shared" si="19"/>
        <v>0</v>
      </c>
      <c r="BB15">
        <f t="shared" si="19"/>
        <v>0</v>
      </c>
      <c r="BC15">
        <f t="shared" si="19"/>
        <v>0</v>
      </c>
      <c r="BD15">
        <f t="shared" si="19"/>
        <v>0</v>
      </c>
      <c r="BE15">
        <f t="shared" si="19"/>
        <v>0</v>
      </c>
      <c r="BF15">
        <f t="shared" si="19"/>
        <v>0</v>
      </c>
      <c r="BG15">
        <f t="shared" si="19"/>
        <v>0</v>
      </c>
      <c r="BH15">
        <f t="shared" si="19"/>
        <v>0</v>
      </c>
      <c r="BI15">
        <f t="shared" si="19"/>
        <v>0</v>
      </c>
      <c r="BJ15">
        <f t="shared" si="19"/>
        <v>0</v>
      </c>
      <c r="BK15">
        <f t="shared" si="19"/>
        <v>0</v>
      </c>
      <c r="BL15">
        <f t="shared" si="19"/>
        <v>0</v>
      </c>
      <c r="BM15">
        <f t="shared" si="19"/>
        <v>0</v>
      </c>
      <c r="BN15">
        <f t="shared" si="19"/>
        <v>0</v>
      </c>
      <c r="BO15">
        <f t="shared" ref="BO15:DZ16" si="20">BO12*BO5</f>
        <v>0</v>
      </c>
      <c r="BP15">
        <f t="shared" si="20"/>
        <v>0</v>
      </c>
      <c r="BQ15">
        <f t="shared" si="20"/>
        <v>0</v>
      </c>
      <c r="BR15">
        <f t="shared" si="20"/>
        <v>0</v>
      </c>
      <c r="BS15">
        <f t="shared" si="20"/>
        <v>0</v>
      </c>
      <c r="BT15">
        <f t="shared" si="20"/>
        <v>0</v>
      </c>
      <c r="BU15">
        <f t="shared" si="20"/>
        <v>0</v>
      </c>
      <c r="BV15">
        <f t="shared" si="20"/>
        <v>0</v>
      </c>
      <c r="BW15">
        <f t="shared" si="20"/>
        <v>0</v>
      </c>
      <c r="BX15">
        <f t="shared" si="20"/>
        <v>0</v>
      </c>
      <c r="BY15">
        <f t="shared" si="20"/>
        <v>0</v>
      </c>
      <c r="BZ15">
        <f t="shared" si="20"/>
        <v>0</v>
      </c>
      <c r="CA15">
        <f t="shared" si="20"/>
        <v>0</v>
      </c>
      <c r="CB15">
        <f t="shared" si="20"/>
        <v>0</v>
      </c>
      <c r="CC15">
        <f t="shared" si="20"/>
        <v>0</v>
      </c>
      <c r="CD15">
        <f t="shared" si="20"/>
        <v>0</v>
      </c>
      <c r="CE15">
        <f t="shared" si="20"/>
        <v>0</v>
      </c>
      <c r="CF15">
        <f t="shared" si="20"/>
        <v>0</v>
      </c>
      <c r="CG15">
        <f t="shared" si="20"/>
        <v>0</v>
      </c>
      <c r="CH15">
        <f t="shared" si="20"/>
        <v>0</v>
      </c>
      <c r="CI15">
        <f t="shared" si="20"/>
        <v>0</v>
      </c>
      <c r="CJ15">
        <f t="shared" si="20"/>
        <v>0</v>
      </c>
      <c r="CK15">
        <f t="shared" si="20"/>
        <v>0</v>
      </c>
      <c r="CL15">
        <f t="shared" si="20"/>
        <v>0</v>
      </c>
      <c r="CM15">
        <f t="shared" si="20"/>
        <v>0</v>
      </c>
      <c r="CN15">
        <f t="shared" si="20"/>
        <v>0</v>
      </c>
      <c r="CO15">
        <f t="shared" si="20"/>
        <v>0</v>
      </c>
      <c r="CP15">
        <f t="shared" si="20"/>
        <v>0</v>
      </c>
      <c r="CQ15">
        <f t="shared" si="20"/>
        <v>0</v>
      </c>
      <c r="CR15">
        <f t="shared" si="20"/>
        <v>0</v>
      </c>
      <c r="CS15">
        <f t="shared" si="20"/>
        <v>0</v>
      </c>
      <c r="CT15">
        <f t="shared" si="20"/>
        <v>0</v>
      </c>
      <c r="CU15">
        <f t="shared" si="20"/>
        <v>0</v>
      </c>
      <c r="CV15">
        <f t="shared" si="20"/>
        <v>0</v>
      </c>
      <c r="CW15">
        <f t="shared" si="20"/>
        <v>0</v>
      </c>
      <c r="CX15">
        <f t="shared" si="20"/>
        <v>0</v>
      </c>
      <c r="CY15">
        <f t="shared" si="20"/>
        <v>0</v>
      </c>
      <c r="CZ15">
        <f t="shared" si="20"/>
        <v>0</v>
      </c>
      <c r="DA15">
        <f t="shared" si="20"/>
        <v>0</v>
      </c>
      <c r="DB15">
        <f t="shared" si="20"/>
        <v>0</v>
      </c>
      <c r="DC15">
        <f t="shared" si="20"/>
        <v>0</v>
      </c>
      <c r="DD15">
        <f t="shared" si="20"/>
        <v>0</v>
      </c>
      <c r="DE15">
        <f t="shared" si="20"/>
        <v>0</v>
      </c>
      <c r="DF15">
        <f t="shared" si="20"/>
        <v>0</v>
      </c>
      <c r="DG15">
        <f t="shared" si="20"/>
        <v>0</v>
      </c>
      <c r="DH15">
        <f t="shared" si="20"/>
        <v>0</v>
      </c>
      <c r="DI15">
        <f t="shared" si="20"/>
        <v>0</v>
      </c>
      <c r="DJ15">
        <f t="shared" si="20"/>
        <v>0</v>
      </c>
      <c r="DK15">
        <f t="shared" si="20"/>
        <v>0</v>
      </c>
      <c r="DL15">
        <f t="shared" si="20"/>
        <v>0</v>
      </c>
      <c r="DM15">
        <f t="shared" si="20"/>
        <v>0</v>
      </c>
      <c r="DN15">
        <f t="shared" si="20"/>
        <v>0</v>
      </c>
      <c r="DO15">
        <f t="shared" si="20"/>
        <v>0</v>
      </c>
      <c r="DP15">
        <f t="shared" si="20"/>
        <v>0</v>
      </c>
      <c r="DQ15">
        <f t="shared" si="20"/>
        <v>0</v>
      </c>
      <c r="DR15">
        <f t="shared" si="20"/>
        <v>0</v>
      </c>
      <c r="DS15">
        <f t="shared" si="20"/>
        <v>0</v>
      </c>
      <c r="DT15">
        <f t="shared" si="20"/>
        <v>0</v>
      </c>
      <c r="DU15">
        <f t="shared" si="20"/>
        <v>0</v>
      </c>
      <c r="DV15">
        <f t="shared" si="20"/>
        <v>0</v>
      </c>
      <c r="DW15">
        <f t="shared" si="20"/>
        <v>0</v>
      </c>
      <c r="DX15">
        <f t="shared" si="20"/>
        <v>0</v>
      </c>
      <c r="DY15">
        <f t="shared" si="20"/>
        <v>0</v>
      </c>
      <c r="DZ15">
        <f t="shared" si="20"/>
        <v>0</v>
      </c>
      <c r="EA15">
        <f t="shared" ref="EA15:GL16" si="21">EA12*EA5</f>
        <v>0</v>
      </c>
      <c r="EB15">
        <f t="shared" si="21"/>
        <v>0</v>
      </c>
      <c r="EC15">
        <f t="shared" si="21"/>
        <v>0</v>
      </c>
      <c r="ED15">
        <f t="shared" si="21"/>
        <v>0</v>
      </c>
      <c r="EE15">
        <f t="shared" si="21"/>
        <v>0</v>
      </c>
      <c r="EF15">
        <f t="shared" si="21"/>
        <v>0</v>
      </c>
      <c r="EG15">
        <f t="shared" si="21"/>
        <v>0</v>
      </c>
      <c r="EH15">
        <f t="shared" si="21"/>
        <v>0</v>
      </c>
      <c r="EI15">
        <f t="shared" si="21"/>
        <v>0</v>
      </c>
      <c r="EJ15">
        <f t="shared" si="21"/>
        <v>0</v>
      </c>
      <c r="EK15">
        <f t="shared" si="21"/>
        <v>0</v>
      </c>
      <c r="EL15">
        <f t="shared" si="21"/>
        <v>0</v>
      </c>
      <c r="EM15">
        <f t="shared" si="21"/>
        <v>0</v>
      </c>
      <c r="EN15">
        <f t="shared" si="21"/>
        <v>0</v>
      </c>
      <c r="EO15">
        <f t="shared" si="21"/>
        <v>0</v>
      </c>
      <c r="EP15">
        <f t="shared" si="21"/>
        <v>0</v>
      </c>
      <c r="EQ15">
        <f t="shared" si="21"/>
        <v>0</v>
      </c>
      <c r="ER15">
        <f t="shared" si="21"/>
        <v>0</v>
      </c>
      <c r="ES15">
        <f t="shared" si="21"/>
        <v>0</v>
      </c>
      <c r="ET15">
        <f t="shared" si="21"/>
        <v>0</v>
      </c>
      <c r="EU15">
        <f t="shared" si="21"/>
        <v>0</v>
      </c>
      <c r="EV15">
        <f t="shared" si="21"/>
        <v>0</v>
      </c>
      <c r="EW15">
        <f t="shared" si="21"/>
        <v>0</v>
      </c>
      <c r="EX15">
        <f t="shared" si="21"/>
        <v>0</v>
      </c>
      <c r="EY15">
        <f t="shared" si="21"/>
        <v>0</v>
      </c>
      <c r="EZ15">
        <f t="shared" si="21"/>
        <v>0</v>
      </c>
      <c r="FA15">
        <f t="shared" si="21"/>
        <v>0</v>
      </c>
      <c r="FB15">
        <f t="shared" si="21"/>
        <v>0</v>
      </c>
      <c r="FC15">
        <f t="shared" si="21"/>
        <v>0</v>
      </c>
      <c r="FD15">
        <f t="shared" si="21"/>
        <v>0</v>
      </c>
      <c r="FE15">
        <f t="shared" si="21"/>
        <v>0</v>
      </c>
      <c r="FF15">
        <f t="shared" si="21"/>
        <v>0</v>
      </c>
      <c r="FG15">
        <f t="shared" si="21"/>
        <v>0</v>
      </c>
      <c r="FH15">
        <f t="shared" si="21"/>
        <v>0</v>
      </c>
      <c r="FI15">
        <f t="shared" si="21"/>
        <v>0</v>
      </c>
      <c r="FJ15">
        <f t="shared" si="21"/>
        <v>0</v>
      </c>
      <c r="FK15">
        <f t="shared" si="21"/>
        <v>0</v>
      </c>
      <c r="FL15">
        <f t="shared" si="21"/>
        <v>0</v>
      </c>
      <c r="FM15">
        <f t="shared" si="21"/>
        <v>0</v>
      </c>
      <c r="FN15">
        <f t="shared" si="21"/>
        <v>0</v>
      </c>
      <c r="FO15">
        <f t="shared" si="21"/>
        <v>0</v>
      </c>
      <c r="FP15">
        <f t="shared" si="21"/>
        <v>0</v>
      </c>
      <c r="FQ15">
        <f t="shared" si="21"/>
        <v>0</v>
      </c>
      <c r="FR15">
        <f t="shared" si="21"/>
        <v>0</v>
      </c>
      <c r="FS15">
        <f t="shared" si="21"/>
        <v>0</v>
      </c>
      <c r="FT15">
        <f t="shared" si="21"/>
        <v>0</v>
      </c>
      <c r="FU15">
        <f t="shared" si="21"/>
        <v>0</v>
      </c>
      <c r="FV15">
        <f t="shared" si="21"/>
        <v>0</v>
      </c>
      <c r="FW15">
        <f t="shared" si="21"/>
        <v>0</v>
      </c>
      <c r="FX15">
        <f t="shared" si="21"/>
        <v>0</v>
      </c>
      <c r="FY15">
        <f t="shared" si="21"/>
        <v>0</v>
      </c>
      <c r="FZ15">
        <f t="shared" si="21"/>
        <v>0</v>
      </c>
      <c r="GA15">
        <f t="shared" si="21"/>
        <v>0</v>
      </c>
      <c r="GB15">
        <f t="shared" si="21"/>
        <v>0</v>
      </c>
      <c r="GC15">
        <f t="shared" si="21"/>
        <v>0</v>
      </c>
      <c r="GD15">
        <f t="shared" si="21"/>
        <v>0</v>
      </c>
      <c r="GE15">
        <f t="shared" si="21"/>
        <v>0</v>
      </c>
      <c r="GF15">
        <f t="shared" si="21"/>
        <v>0</v>
      </c>
      <c r="GG15">
        <f t="shared" si="21"/>
        <v>0</v>
      </c>
      <c r="GH15">
        <f t="shared" si="21"/>
        <v>0</v>
      </c>
      <c r="GI15">
        <f t="shared" si="21"/>
        <v>0</v>
      </c>
      <c r="GJ15">
        <f t="shared" si="21"/>
        <v>0</v>
      </c>
      <c r="GK15">
        <f t="shared" si="21"/>
        <v>0</v>
      </c>
      <c r="GL15">
        <f t="shared" si="21"/>
        <v>0</v>
      </c>
      <c r="GM15">
        <f t="shared" ref="GM15:IX16" si="22">GM12*GM5</f>
        <v>0</v>
      </c>
      <c r="GN15">
        <f t="shared" si="22"/>
        <v>0</v>
      </c>
      <c r="GO15">
        <f t="shared" si="22"/>
        <v>0</v>
      </c>
      <c r="GP15">
        <f t="shared" si="22"/>
        <v>0</v>
      </c>
      <c r="GQ15">
        <f t="shared" si="22"/>
        <v>0</v>
      </c>
      <c r="GR15">
        <f t="shared" si="22"/>
        <v>0</v>
      </c>
      <c r="GS15">
        <f t="shared" si="22"/>
        <v>0</v>
      </c>
      <c r="GT15">
        <f t="shared" si="22"/>
        <v>0</v>
      </c>
      <c r="GU15">
        <f t="shared" si="22"/>
        <v>0</v>
      </c>
      <c r="GV15">
        <f t="shared" si="22"/>
        <v>0</v>
      </c>
      <c r="GW15">
        <f t="shared" si="22"/>
        <v>0</v>
      </c>
      <c r="GX15">
        <f t="shared" si="22"/>
        <v>0</v>
      </c>
      <c r="GY15">
        <f t="shared" si="22"/>
        <v>0</v>
      </c>
      <c r="GZ15">
        <f t="shared" si="22"/>
        <v>0</v>
      </c>
      <c r="HA15">
        <f t="shared" si="22"/>
        <v>0</v>
      </c>
      <c r="HB15">
        <f t="shared" si="22"/>
        <v>0</v>
      </c>
      <c r="HC15">
        <f t="shared" si="22"/>
        <v>0</v>
      </c>
      <c r="HD15">
        <f t="shared" si="22"/>
        <v>0</v>
      </c>
      <c r="HE15">
        <f t="shared" si="22"/>
        <v>0</v>
      </c>
      <c r="HF15">
        <f t="shared" si="22"/>
        <v>0</v>
      </c>
      <c r="HG15">
        <f t="shared" si="22"/>
        <v>0</v>
      </c>
      <c r="HH15">
        <f t="shared" si="22"/>
        <v>0</v>
      </c>
      <c r="HI15">
        <f t="shared" si="22"/>
        <v>0</v>
      </c>
      <c r="HJ15">
        <f t="shared" si="22"/>
        <v>0</v>
      </c>
      <c r="HK15">
        <f t="shared" si="22"/>
        <v>0</v>
      </c>
      <c r="HL15">
        <f t="shared" si="22"/>
        <v>0</v>
      </c>
      <c r="HM15">
        <f t="shared" si="22"/>
        <v>0</v>
      </c>
      <c r="HN15">
        <f t="shared" si="22"/>
        <v>0</v>
      </c>
      <c r="HO15">
        <f t="shared" si="22"/>
        <v>0</v>
      </c>
      <c r="HP15">
        <f t="shared" si="22"/>
        <v>0</v>
      </c>
      <c r="HQ15">
        <f t="shared" si="22"/>
        <v>0</v>
      </c>
      <c r="HR15">
        <f t="shared" si="22"/>
        <v>0</v>
      </c>
      <c r="HS15">
        <f t="shared" si="22"/>
        <v>0</v>
      </c>
      <c r="HT15">
        <f t="shared" si="22"/>
        <v>0</v>
      </c>
      <c r="HU15">
        <f t="shared" si="22"/>
        <v>0</v>
      </c>
      <c r="HV15">
        <f t="shared" si="22"/>
        <v>0</v>
      </c>
      <c r="HW15">
        <f t="shared" si="22"/>
        <v>0</v>
      </c>
      <c r="HX15">
        <f t="shared" si="22"/>
        <v>0</v>
      </c>
      <c r="HY15">
        <f t="shared" si="22"/>
        <v>0</v>
      </c>
      <c r="HZ15">
        <f t="shared" si="22"/>
        <v>0</v>
      </c>
      <c r="IA15">
        <f t="shared" si="22"/>
        <v>0</v>
      </c>
      <c r="IB15">
        <f t="shared" si="22"/>
        <v>0</v>
      </c>
      <c r="IC15">
        <f t="shared" si="22"/>
        <v>0</v>
      </c>
      <c r="ID15">
        <f t="shared" si="22"/>
        <v>0</v>
      </c>
      <c r="IE15">
        <f t="shared" si="22"/>
        <v>0</v>
      </c>
      <c r="IF15">
        <f t="shared" si="22"/>
        <v>0</v>
      </c>
      <c r="IG15">
        <f t="shared" si="22"/>
        <v>0</v>
      </c>
      <c r="IH15">
        <f t="shared" si="22"/>
        <v>0</v>
      </c>
      <c r="II15">
        <f t="shared" si="22"/>
        <v>0</v>
      </c>
      <c r="IJ15">
        <f t="shared" si="22"/>
        <v>0</v>
      </c>
      <c r="IK15">
        <f t="shared" si="22"/>
        <v>0</v>
      </c>
      <c r="IL15">
        <f t="shared" si="22"/>
        <v>0</v>
      </c>
      <c r="IM15">
        <f t="shared" si="22"/>
        <v>0</v>
      </c>
      <c r="IN15">
        <f t="shared" si="22"/>
        <v>0</v>
      </c>
      <c r="IO15">
        <f t="shared" si="22"/>
        <v>0</v>
      </c>
      <c r="IP15">
        <f t="shared" si="22"/>
        <v>0</v>
      </c>
      <c r="IQ15">
        <f t="shared" si="22"/>
        <v>0</v>
      </c>
      <c r="IR15">
        <f t="shared" si="22"/>
        <v>0</v>
      </c>
      <c r="IS15">
        <f t="shared" si="22"/>
        <v>0</v>
      </c>
      <c r="IT15">
        <f t="shared" si="22"/>
        <v>0</v>
      </c>
      <c r="IU15">
        <f t="shared" si="22"/>
        <v>0</v>
      </c>
      <c r="IV15">
        <f t="shared" si="22"/>
        <v>0</v>
      </c>
      <c r="IW15">
        <f t="shared" si="22"/>
        <v>0</v>
      </c>
      <c r="IX15">
        <f t="shared" si="22"/>
        <v>0</v>
      </c>
      <c r="IY15">
        <f t="shared" ref="IY15:LJ16" si="23">IY12*IY5</f>
        <v>0</v>
      </c>
      <c r="IZ15">
        <f t="shared" si="23"/>
        <v>0</v>
      </c>
      <c r="JA15">
        <f t="shared" si="23"/>
        <v>0</v>
      </c>
      <c r="JB15">
        <f t="shared" si="23"/>
        <v>0</v>
      </c>
      <c r="JC15">
        <f t="shared" si="23"/>
        <v>0</v>
      </c>
      <c r="JD15">
        <f t="shared" si="23"/>
        <v>0</v>
      </c>
      <c r="JE15">
        <f t="shared" si="23"/>
        <v>0</v>
      </c>
      <c r="JF15">
        <f t="shared" si="23"/>
        <v>0</v>
      </c>
      <c r="JG15">
        <f t="shared" si="23"/>
        <v>0</v>
      </c>
      <c r="JH15">
        <f t="shared" si="23"/>
        <v>0</v>
      </c>
      <c r="JI15">
        <f t="shared" si="23"/>
        <v>0</v>
      </c>
      <c r="JJ15">
        <f t="shared" si="23"/>
        <v>0</v>
      </c>
      <c r="JK15">
        <f t="shared" si="23"/>
        <v>0</v>
      </c>
      <c r="JL15">
        <f t="shared" si="23"/>
        <v>0</v>
      </c>
      <c r="JM15">
        <f t="shared" si="23"/>
        <v>0</v>
      </c>
      <c r="JN15">
        <f t="shared" si="23"/>
        <v>0</v>
      </c>
      <c r="JO15">
        <f t="shared" si="23"/>
        <v>0</v>
      </c>
      <c r="JP15">
        <f t="shared" si="23"/>
        <v>0</v>
      </c>
      <c r="JQ15">
        <f t="shared" si="23"/>
        <v>0</v>
      </c>
      <c r="JR15">
        <f t="shared" si="23"/>
        <v>0</v>
      </c>
      <c r="JS15">
        <f t="shared" si="23"/>
        <v>0</v>
      </c>
      <c r="JT15">
        <f t="shared" si="23"/>
        <v>0</v>
      </c>
      <c r="JU15">
        <f t="shared" si="23"/>
        <v>0</v>
      </c>
      <c r="JV15">
        <f t="shared" si="23"/>
        <v>0</v>
      </c>
      <c r="JW15">
        <f t="shared" si="23"/>
        <v>0</v>
      </c>
      <c r="JX15">
        <f t="shared" si="23"/>
        <v>0</v>
      </c>
      <c r="JY15">
        <f t="shared" si="23"/>
        <v>0</v>
      </c>
      <c r="JZ15">
        <f t="shared" si="23"/>
        <v>0</v>
      </c>
      <c r="KA15">
        <f t="shared" si="23"/>
        <v>0</v>
      </c>
      <c r="KB15">
        <f t="shared" si="23"/>
        <v>0</v>
      </c>
      <c r="KC15">
        <f t="shared" si="23"/>
        <v>0</v>
      </c>
      <c r="KD15">
        <f t="shared" si="23"/>
        <v>0</v>
      </c>
      <c r="KE15">
        <f t="shared" si="23"/>
        <v>0</v>
      </c>
      <c r="KF15">
        <f t="shared" si="23"/>
        <v>0</v>
      </c>
      <c r="KG15">
        <f t="shared" si="23"/>
        <v>0</v>
      </c>
      <c r="KH15">
        <f t="shared" si="23"/>
        <v>0</v>
      </c>
      <c r="KI15">
        <f t="shared" si="23"/>
        <v>0</v>
      </c>
      <c r="KJ15">
        <f t="shared" si="23"/>
        <v>0</v>
      </c>
      <c r="KK15">
        <f t="shared" si="23"/>
        <v>0</v>
      </c>
      <c r="KL15">
        <f t="shared" si="23"/>
        <v>0</v>
      </c>
      <c r="KM15">
        <f t="shared" si="23"/>
        <v>0</v>
      </c>
      <c r="KN15">
        <f t="shared" si="23"/>
        <v>0</v>
      </c>
      <c r="KO15">
        <f t="shared" si="23"/>
        <v>0</v>
      </c>
      <c r="KP15">
        <f t="shared" si="23"/>
        <v>0</v>
      </c>
      <c r="KQ15">
        <f t="shared" si="23"/>
        <v>0</v>
      </c>
      <c r="KR15">
        <f t="shared" si="23"/>
        <v>0</v>
      </c>
      <c r="KS15">
        <f t="shared" si="23"/>
        <v>0</v>
      </c>
      <c r="KT15">
        <f t="shared" si="23"/>
        <v>0</v>
      </c>
      <c r="KU15">
        <f t="shared" si="23"/>
        <v>0</v>
      </c>
      <c r="KV15">
        <f t="shared" si="23"/>
        <v>0</v>
      </c>
      <c r="KW15">
        <f t="shared" si="23"/>
        <v>0</v>
      </c>
      <c r="KX15">
        <f t="shared" si="23"/>
        <v>0</v>
      </c>
      <c r="KY15">
        <f t="shared" si="23"/>
        <v>0</v>
      </c>
      <c r="KZ15">
        <f t="shared" si="23"/>
        <v>0</v>
      </c>
      <c r="LA15">
        <f t="shared" si="23"/>
        <v>0</v>
      </c>
      <c r="LB15">
        <f t="shared" si="23"/>
        <v>0</v>
      </c>
      <c r="LC15">
        <f t="shared" si="23"/>
        <v>0</v>
      </c>
      <c r="LD15">
        <f t="shared" si="23"/>
        <v>0</v>
      </c>
      <c r="LE15">
        <f t="shared" si="23"/>
        <v>0</v>
      </c>
      <c r="LF15">
        <f t="shared" si="23"/>
        <v>0</v>
      </c>
      <c r="LG15">
        <f t="shared" si="23"/>
        <v>0</v>
      </c>
      <c r="LH15">
        <f t="shared" si="23"/>
        <v>0</v>
      </c>
      <c r="LI15">
        <f t="shared" si="23"/>
        <v>0</v>
      </c>
      <c r="LJ15">
        <f t="shared" si="23"/>
        <v>0</v>
      </c>
      <c r="LK15">
        <f t="shared" ref="LK15:NB16" si="24">LK12*LK5</f>
        <v>0</v>
      </c>
      <c r="LL15">
        <f t="shared" si="24"/>
        <v>0</v>
      </c>
      <c r="LM15">
        <f t="shared" si="24"/>
        <v>0</v>
      </c>
      <c r="LN15">
        <f t="shared" si="24"/>
        <v>0</v>
      </c>
      <c r="LO15">
        <f t="shared" si="24"/>
        <v>0</v>
      </c>
      <c r="LP15">
        <f t="shared" si="24"/>
        <v>0</v>
      </c>
      <c r="LQ15">
        <f t="shared" si="24"/>
        <v>0</v>
      </c>
      <c r="LR15">
        <f t="shared" si="24"/>
        <v>0</v>
      </c>
      <c r="LS15">
        <f t="shared" si="24"/>
        <v>0</v>
      </c>
      <c r="LT15">
        <f t="shared" si="24"/>
        <v>0</v>
      </c>
      <c r="LU15">
        <f t="shared" si="24"/>
        <v>0</v>
      </c>
      <c r="LV15">
        <f t="shared" si="24"/>
        <v>0</v>
      </c>
      <c r="LW15">
        <f t="shared" si="24"/>
        <v>0</v>
      </c>
      <c r="LX15">
        <f t="shared" si="24"/>
        <v>0</v>
      </c>
      <c r="LY15">
        <f t="shared" si="24"/>
        <v>0</v>
      </c>
      <c r="LZ15">
        <f t="shared" si="24"/>
        <v>0</v>
      </c>
      <c r="MA15">
        <f t="shared" si="24"/>
        <v>0</v>
      </c>
      <c r="MB15">
        <f t="shared" si="24"/>
        <v>0</v>
      </c>
      <c r="MC15">
        <f t="shared" si="24"/>
        <v>0</v>
      </c>
      <c r="MD15">
        <f t="shared" si="24"/>
        <v>0</v>
      </c>
      <c r="ME15">
        <f t="shared" si="24"/>
        <v>0</v>
      </c>
      <c r="MF15">
        <f t="shared" si="24"/>
        <v>0</v>
      </c>
      <c r="MG15">
        <f t="shared" si="24"/>
        <v>0</v>
      </c>
      <c r="MH15">
        <f t="shared" si="24"/>
        <v>0</v>
      </c>
      <c r="MI15">
        <f t="shared" si="24"/>
        <v>0</v>
      </c>
      <c r="MJ15">
        <f t="shared" si="24"/>
        <v>0</v>
      </c>
      <c r="MK15">
        <f t="shared" si="24"/>
        <v>0</v>
      </c>
      <c r="ML15">
        <f t="shared" si="24"/>
        <v>0</v>
      </c>
      <c r="MM15">
        <f t="shared" si="24"/>
        <v>0</v>
      </c>
      <c r="MN15">
        <f t="shared" si="24"/>
        <v>0</v>
      </c>
      <c r="MO15">
        <f t="shared" si="24"/>
        <v>0</v>
      </c>
      <c r="MP15">
        <f t="shared" si="24"/>
        <v>0</v>
      </c>
      <c r="MQ15">
        <f t="shared" si="24"/>
        <v>0</v>
      </c>
      <c r="MR15">
        <f t="shared" si="24"/>
        <v>0</v>
      </c>
      <c r="MS15">
        <f t="shared" si="24"/>
        <v>0</v>
      </c>
      <c r="MT15">
        <f t="shared" si="24"/>
        <v>0</v>
      </c>
      <c r="MU15">
        <f t="shared" si="24"/>
        <v>0</v>
      </c>
      <c r="MV15">
        <f t="shared" si="24"/>
        <v>0</v>
      </c>
      <c r="MW15">
        <f t="shared" si="24"/>
        <v>0</v>
      </c>
      <c r="MX15">
        <f t="shared" si="24"/>
        <v>0</v>
      </c>
      <c r="MY15">
        <f t="shared" si="24"/>
        <v>0</v>
      </c>
      <c r="MZ15">
        <f t="shared" si="24"/>
        <v>0</v>
      </c>
      <c r="NA15">
        <f t="shared" si="24"/>
        <v>0</v>
      </c>
      <c r="NB15">
        <f t="shared" si="24"/>
        <v>0</v>
      </c>
    </row>
    <row r="16" spans="1:366" x14ac:dyDescent="0.3">
      <c r="A16" t="s">
        <v>137</v>
      </c>
      <c r="B16">
        <f>B13*B6</f>
        <v>0</v>
      </c>
      <c r="C16">
        <f t="shared" si="19"/>
        <v>0</v>
      </c>
      <c r="D16">
        <f t="shared" si="19"/>
        <v>0</v>
      </c>
      <c r="E16">
        <f t="shared" si="19"/>
        <v>0</v>
      </c>
      <c r="F16">
        <f t="shared" si="19"/>
        <v>0</v>
      </c>
      <c r="G16">
        <f t="shared" si="19"/>
        <v>0</v>
      </c>
      <c r="H16">
        <f t="shared" si="19"/>
        <v>0</v>
      </c>
      <c r="I16">
        <f t="shared" si="19"/>
        <v>0</v>
      </c>
      <c r="J16">
        <f t="shared" si="19"/>
        <v>0</v>
      </c>
      <c r="K16">
        <f t="shared" si="19"/>
        <v>0</v>
      </c>
      <c r="L16">
        <f t="shared" si="19"/>
        <v>0</v>
      </c>
      <c r="M16">
        <f t="shared" si="19"/>
        <v>0</v>
      </c>
      <c r="N16">
        <f t="shared" si="19"/>
        <v>0</v>
      </c>
      <c r="O16">
        <f t="shared" si="19"/>
        <v>0</v>
      </c>
      <c r="P16">
        <f t="shared" si="19"/>
        <v>0</v>
      </c>
      <c r="Q16">
        <f t="shared" si="19"/>
        <v>0</v>
      </c>
      <c r="R16">
        <f t="shared" si="19"/>
        <v>0</v>
      </c>
      <c r="S16">
        <f t="shared" si="19"/>
        <v>0</v>
      </c>
      <c r="T16">
        <f t="shared" si="19"/>
        <v>0</v>
      </c>
      <c r="U16">
        <f t="shared" si="19"/>
        <v>0</v>
      </c>
      <c r="V16">
        <f t="shared" si="19"/>
        <v>0</v>
      </c>
      <c r="W16">
        <f t="shared" si="19"/>
        <v>0</v>
      </c>
      <c r="X16">
        <f t="shared" si="19"/>
        <v>0</v>
      </c>
      <c r="Y16">
        <f t="shared" si="19"/>
        <v>0</v>
      </c>
      <c r="Z16">
        <f t="shared" si="19"/>
        <v>0</v>
      </c>
      <c r="AA16">
        <f t="shared" si="19"/>
        <v>0</v>
      </c>
      <c r="AB16">
        <f t="shared" si="19"/>
        <v>0</v>
      </c>
      <c r="AC16">
        <f t="shared" si="19"/>
        <v>0</v>
      </c>
      <c r="AD16">
        <f t="shared" si="19"/>
        <v>0</v>
      </c>
      <c r="AE16">
        <f t="shared" si="19"/>
        <v>0</v>
      </c>
      <c r="AF16">
        <f t="shared" si="19"/>
        <v>0</v>
      </c>
      <c r="AG16">
        <f t="shared" si="19"/>
        <v>0</v>
      </c>
      <c r="AH16">
        <f t="shared" si="19"/>
        <v>0</v>
      </c>
      <c r="AI16">
        <f t="shared" si="19"/>
        <v>0</v>
      </c>
      <c r="AJ16">
        <f t="shared" si="19"/>
        <v>0</v>
      </c>
      <c r="AK16">
        <f t="shared" si="19"/>
        <v>0</v>
      </c>
      <c r="AL16">
        <f t="shared" si="19"/>
        <v>0</v>
      </c>
      <c r="AM16">
        <f t="shared" si="19"/>
        <v>0</v>
      </c>
      <c r="AN16">
        <f t="shared" si="19"/>
        <v>0</v>
      </c>
      <c r="AO16">
        <f t="shared" si="19"/>
        <v>0</v>
      </c>
      <c r="AP16">
        <f t="shared" si="19"/>
        <v>0</v>
      </c>
      <c r="AQ16">
        <f t="shared" si="19"/>
        <v>0</v>
      </c>
      <c r="AR16">
        <f t="shared" si="19"/>
        <v>0</v>
      </c>
      <c r="AS16">
        <f t="shared" si="19"/>
        <v>0</v>
      </c>
      <c r="AT16">
        <f t="shared" si="19"/>
        <v>0</v>
      </c>
      <c r="AU16">
        <f t="shared" si="19"/>
        <v>0</v>
      </c>
      <c r="AV16">
        <f t="shared" si="19"/>
        <v>0</v>
      </c>
      <c r="AW16">
        <f t="shared" si="19"/>
        <v>0</v>
      </c>
      <c r="AX16">
        <f t="shared" si="19"/>
        <v>0</v>
      </c>
      <c r="AY16">
        <f t="shared" si="19"/>
        <v>0</v>
      </c>
      <c r="AZ16">
        <f t="shared" si="19"/>
        <v>0</v>
      </c>
      <c r="BA16">
        <f t="shared" si="19"/>
        <v>0</v>
      </c>
      <c r="BB16">
        <f t="shared" si="19"/>
        <v>0</v>
      </c>
      <c r="BC16">
        <f t="shared" si="19"/>
        <v>0</v>
      </c>
      <c r="BD16">
        <f t="shared" si="19"/>
        <v>0</v>
      </c>
      <c r="BE16">
        <f t="shared" si="19"/>
        <v>0</v>
      </c>
      <c r="BF16">
        <f t="shared" si="19"/>
        <v>0</v>
      </c>
      <c r="BG16">
        <f t="shared" si="19"/>
        <v>0</v>
      </c>
      <c r="BH16">
        <f t="shared" si="19"/>
        <v>0</v>
      </c>
      <c r="BI16">
        <f t="shared" si="19"/>
        <v>0</v>
      </c>
      <c r="BJ16">
        <f t="shared" si="19"/>
        <v>0</v>
      </c>
      <c r="BK16">
        <f t="shared" si="19"/>
        <v>0</v>
      </c>
      <c r="BL16">
        <f t="shared" si="19"/>
        <v>0</v>
      </c>
      <c r="BM16">
        <f t="shared" si="19"/>
        <v>0</v>
      </c>
      <c r="BN16">
        <f t="shared" si="19"/>
        <v>0</v>
      </c>
      <c r="BO16">
        <f t="shared" si="20"/>
        <v>0</v>
      </c>
      <c r="BP16">
        <f t="shared" si="20"/>
        <v>0</v>
      </c>
      <c r="BQ16">
        <f t="shared" si="20"/>
        <v>0</v>
      </c>
      <c r="BR16">
        <f t="shared" si="20"/>
        <v>0</v>
      </c>
      <c r="BS16">
        <f t="shared" si="20"/>
        <v>0</v>
      </c>
      <c r="BT16">
        <f t="shared" si="20"/>
        <v>0</v>
      </c>
      <c r="BU16">
        <f t="shared" si="20"/>
        <v>0</v>
      </c>
      <c r="BV16">
        <f t="shared" si="20"/>
        <v>0</v>
      </c>
      <c r="BW16">
        <f t="shared" si="20"/>
        <v>0</v>
      </c>
      <c r="BX16">
        <f t="shared" si="20"/>
        <v>0</v>
      </c>
      <c r="BY16">
        <f t="shared" si="20"/>
        <v>0</v>
      </c>
      <c r="BZ16">
        <f t="shared" si="20"/>
        <v>0</v>
      </c>
      <c r="CA16">
        <f t="shared" si="20"/>
        <v>0</v>
      </c>
      <c r="CB16">
        <f t="shared" si="20"/>
        <v>0</v>
      </c>
      <c r="CC16">
        <f t="shared" si="20"/>
        <v>0</v>
      </c>
      <c r="CD16">
        <f t="shared" si="20"/>
        <v>0</v>
      </c>
      <c r="CE16">
        <f t="shared" si="20"/>
        <v>0</v>
      </c>
      <c r="CF16">
        <f t="shared" si="20"/>
        <v>0</v>
      </c>
      <c r="CG16">
        <f t="shared" si="20"/>
        <v>0</v>
      </c>
      <c r="CH16">
        <f t="shared" si="20"/>
        <v>0</v>
      </c>
      <c r="CI16">
        <f t="shared" si="20"/>
        <v>0</v>
      </c>
      <c r="CJ16">
        <f t="shared" si="20"/>
        <v>0</v>
      </c>
      <c r="CK16">
        <f t="shared" si="20"/>
        <v>0</v>
      </c>
      <c r="CL16">
        <f t="shared" si="20"/>
        <v>0</v>
      </c>
      <c r="CM16">
        <f t="shared" si="20"/>
        <v>0</v>
      </c>
      <c r="CN16">
        <f t="shared" si="20"/>
        <v>0</v>
      </c>
      <c r="CO16">
        <f t="shared" si="20"/>
        <v>0</v>
      </c>
      <c r="CP16">
        <f t="shared" si="20"/>
        <v>0</v>
      </c>
      <c r="CQ16">
        <f t="shared" si="20"/>
        <v>0</v>
      </c>
      <c r="CR16">
        <f t="shared" si="20"/>
        <v>0</v>
      </c>
      <c r="CS16">
        <f t="shared" si="20"/>
        <v>0</v>
      </c>
      <c r="CT16">
        <f t="shared" si="20"/>
        <v>0</v>
      </c>
      <c r="CU16">
        <f t="shared" si="20"/>
        <v>0</v>
      </c>
      <c r="CV16">
        <f t="shared" si="20"/>
        <v>0</v>
      </c>
      <c r="CW16">
        <f t="shared" si="20"/>
        <v>0</v>
      </c>
      <c r="CX16">
        <f t="shared" si="20"/>
        <v>0</v>
      </c>
      <c r="CY16">
        <f t="shared" si="20"/>
        <v>0</v>
      </c>
      <c r="CZ16">
        <f t="shared" si="20"/>
        <v>0</v>
      </c>
      <c r="DA16">
        <f t="shared" si="20"/>
        <v>0</v>
      </c>
      <c r="DB16">
        <f t="shared" si="20"/>
        <v>0</v>
      </c>
      <c r="DC16">
        <f t="shared" si="20"/>
        <v>0</v>
      </c>
      <c r="DD16">
        <f t="shared" si="20"/>
        <v>0</v>
      </c>
      <c r="DE16">
        <f t="shared" si="20"/>
        <v>0</v>
      </c>
      <c r="DF16">
        <f t="shared" si="20"/>
        <v>0</v>
      </c>
      <c r="DG16">
        <f t="shared" si="20"/>
        <v>0</v>
      </c>
      <c r="DH16">
        <f t="shared" si="20"/>
        <v>0</v>
      </c>
      <c r="DI16">
        <f t="shared" si="20"/>
        <v>0</v>
      </c>
      <c r="DJ16">
        <f t="shared" si="20"/>
        <v>0</v>
      </c>
      <c r="DK16">
        <f t="shared" si="20"/>
        <v>0</v>
      </c>
      <c r="DL16">
        <f t="shared" si="20"/>
        <v>0</v>
      </c>
      <c r="DM16">
        <f t="shared" si="20"/>
        <v>0</v>
      </c>
      <c r="DN16">
        <f t="shared" si="20"/>
        <v>0</v>
      </c>
      <c r="DO16">
        <f t="shared" si="20"/>
        <v>0</v>
      </c>
      <c r="DP16">
        <f t="shared" si="20"/>
        <v>0</v>
      </c>
      <c r="DQ16">
        <f t="shared" si="20"/>
        <v>0</v>
      </c>
      <c r="DR16">
        <f t="shared" si="20"/>
        <v>0</v>
      </c>
      <c r="DS16">
        <f t="shared" si="20"/>
        <v>0</v>
      </c>
      <c r="DT16">
        <f t="shared" si="20"/>
        <v>0</v>
      </c>
      <c r="DU16">
        <f t="shared" si="20"/>
        <v>0</v>
      </c>
      <c r="DV16">
        <f t="shared" si="20"/>
        <v>0</v>
      </c>
      <c r="DW16">
        <f t="shared" si="20"/>
        <v>0</v>
      </c>
      <c r="DX16">
        <f t="shared" si="20"/>
        <v>0</v>
      </c>
      <c r="DY16">
        <f t="shared" si="20"/>
        <v>0</v>
      </c>
      <c r="DZ16">
        <f t="shared" si="20"/>
        <v>0</v>
      </c>
      <c r="EA16">
        <f t="shared" si="21"/>
        <v>0</v>
      </c>
      <c r="EB16">
        <f t="shared" si="21"/>
        <v>0</v>
      </c>
      <c r="EC16">
        <f t="shared" si="21"/>
        <v>0</v>
      </c>
      <c r="ED16">
        <f t="shared" si="21"/>
        <v>0</v>
      </c>
      <c r="EE16">
        <f t="shared" si="21"/>
        <v>0</v>
      </c>
      <c r="EF16">
        <f t="shared" si="21"/>
        <v>0</v>
      </c>
      <c r="EG16">
        <f t="shared" si="21"/>
        <v>0</v>
      </c>
      <c r="EH16">
        <f t="shared" si="21"/>
        <v>0</v>
      </c>
      <c r="EI16">
        <f t="shared" si="21"/>
        <v>0</v>
      </c>
      <c r="EJ16">
        <f t="shared" si="21"/>
        <v>0</v>
      </c>
      <c r="EK16">
        <f t="shared" si="21"/>
        <v>0</v>
      </c>
      <c r="EL16">
        <f t="shared" si="21"/>
        <v>0</v>
      </c>
      <c r="EM16">
        <f t="shared" si="21"/>
        <v>0</v>
      </c>
      <c r="EN16">
        <f t="shared" si="21"/>
        <v>0</v>
      </c>
      <c r="EO16">
        <f t="shared" si="21"/>
        <v>0</v>
      </c>
      <c r="EP16">
        <f t="shared" si="21"/>
        <v>0</v>
      </c>
      <c r="EQ16">
        <f t="shared" si="21"/>
        <v>0</v>
      </c>
      <c r="ER16">
        <f t="shared" si="21"/>
        <v>0</v>
      </c>
      <c r="ES16">
        <f t="shared" si="21"/>
        <v>0</v>
      </c>
      <c r="ET16">
        <f t="shared" si="21"/>
        <v>0</v>
      </c>
      <c r="EU16">
        <f t="shared" si="21"/>
        <v>0</v>
      </c>
      <c r="EV16">
        <f t="shared" si="21"/>
        <v>0</v>
      </c>
      <c r="EW16">
        <f t="shared" si="21"/>
        <v>0</v>
      </c>
      <c r="EX16">
        <f t="shared" si="21"/>
        <v>0</v>
      </c>
      <c r="EY16">
        <f t="shared" si="21"/>
        <v>0</v>
      </c>
      <c r="EZ16">
        <f t="shared" si="21"/>
        <v>0</v>
      </c>
      <c r="FA16">
        <f t="shared" si="21"/>
        <v>0</v>
      </c>
      <c r="FB16">
        <f t="shared" si="21"/>
        <v>0</v>
      </c>
      <c r="FC16">
        <f t="shared" si="21"/>
        <v>0</v>
      </c>
      <c r="FD16">
        <f t="shared" si="21"/>
        <v>0</v>
      </c>
      <c r="FE16">
        <f t="shared" si="21"/>
        <v>0</v>
      </c>
      <c r="FF16">
        <f t="shared" si="21"/>
        <v>0</v>
      </c>
      <c r="FG16">
        <f t="shared" si="21"/>
        <v>0</v>
      </c>
      <c r="FH16">
        <f t="shared" si="21"/>
        <v>0</v>
      </c>
      <c r="FI16">
        <f t="shared" si="21"/>
        <v>0</v>
      </c>
      <c r="FJ16">
        <f t="shared" si="21"/>
        <v>0</v>
      </c>
      <c r="FK16">
        <f t="shared" si="21"/>
        <v>0</v>
      </c>
      <c r="FL16">
        <f t="shared" si="21"/>
        <v>0</v>
      </c>
      <c r="FM16">
        <f t="shared" si="21"/>
        <v>0</v>
      </c>
      <c r="FN16">
        <f t="shared" si="21"/>
        <v>0</v>
      </c>
      <c r="FO16">
        <f t="shared" si="21"/>
        <v>0</v>
      </c>
      <c r="FP16">
        <f t="shared" si="21"/>
        <v>0</v>
      </c>
      <c r="FQ16">
        <f t="shared" si="21"/>
        <v>0</v>
      </c>
      <c r="FR16">
        <f t="shared" si="21"/>
        <v>0</v>
      </c>
      <c r="FS16">
        <f t="shared" si="21"/>
        <v>0</v>
      </c>
      <c r="FT16">
        <f t="shared" si="21"/>
        <v>0</v>
      </c>
      <c r="FU16">
        <f t="shared" si="21"/>
        <v>0</v>
      </c>
      <c r="FV16">
        <f t="shared" si="21"/>
        <v>0</v>
      </c>
      <c r="FW16">
        <f t="shared" si="21"/>
        <v>0</v>
      </c>
      <c r="FX16">
        <f t="shared" si="21"/>
        <v>0</v>
      </c>
      <c r="FY16">
        <f t="shared" si="21"/>
        <v>0</v>
      </c>
      <c r="FZ16">
        <f t="shared" si="21"/>
        <v>0</v>
      </c>
      <c r="GA16">
        <f t="shared" si="21"/>
        <v>0</v>
      </c>
      <c r="GB16">
        <f t="shared" si="21"/>
        <v>0</v>
      </c>
      <c r="GC16">
        <f t="shared" si="21"/>
        <v>0</v>
      </c>
      <c r="GD16">
        <f t="shared" si="21"/>
        <v>0</v>
      </c>
      <c r="GE16">
        <f t="shared" si="21"/>
        <v>0</v>
      </c>
      <c r="GF16">
        <f t="shared" si="21"/>
        <v>0</v>
      </c>
      <c r="GG16">
        <f t="shared" si="21"/>
        <v>0</v>
      </c>
      <c r="GH16">
        <f t="shared" si="21"/>
        <v>0</v>
      </c>
      <c r="GI16">
        <f t="shared" si="21"/>
        <v>0</v>
      </c>
      <c r="GJ16">
        <f t="shared" si="21"/>
        <v>0</v>
      </c>
      <c r="GK16">
        <f t="shared" si="21"/>
        <v>0</v>
      </c>
      <c r="GL16">
        <f t="shared" si="21"/>
        <v>0</v>
      </c>
      <c r="GM16">
        <f t="shared" si="22"/>
        <v>0</v>
      </c>
      <c r="GN16">
        <f t="shared" si="22"/>
        <v>0</v>
      </c>
      <c r="GO16">
        <f t="shared" si="22"/>
        <v>0</v>
      </c>
      <c r="GP16">
        <f t="shared" si="22"/>
        <v>0</v>
      </c>
      <c r="GQ16">
        <f t="shared" si="22"/>
        <v>0</v>
      </c>
      <c r="GR16">
        <f t="shared" si="22"/>
        <v>0</v>
      </c>
      <c r="GS16">
        <f t="shared" si="22"/>
        <v>0</v>
      </c>
      <c r="GT16">
        <f t="shared" si="22"/>
        <v>0</v>
      </c>
      <c r="GU16">
        <f t="shared" si="22"/>
        <v>0</v>
      </c>
      <c r="GV16">
        <f t="shared" si="22"/>
        <v>0</v>
      </c>
      <c r="GW16">
        <f t="shared" si="22"/>
        <v>0</v>
      </c>
      <c r="GX16">
        <f t="shared" si="22"/>
        <v>0</v>
      </c>
      <c r="GY16">
        <f t="shared" si="22"/>
        <v>0</v>
      </c>
      <c r="GZ16">
        <f t="shared" si="22"/>
        <v>0</v>
      </c>
      <c r="HA16">
        <f t="shared" si="22"/>
        <v>0</v>
      </c>
      <c r="HB16">
        <f t="shared" si="22"/>
        <v>0</v>
      </c>
      <c r="HC16">
        <f t="shared" si="22"/>
        <v>0</v>
      </c>
      <c r="HD16">
        <f t="shared" si="22"/>
        <v>0</v>
      </c>
      <c r="HE16">
        <f t="shared" si="22"/>
        <v>0</v>
      </c>
      <c r="HF16">
        <f t="shared" si="22"/>
        <v>0</v>
      </c>
      <c r="HG16">
        <f t="shared" si="22"/>
        <v>0</v>
      </c>
      <c r="HH16">
        <f t="shared" si="22"/>
        <v>0</v>
      </c>
      <c r="HI16">
        <f t="shared" si="22"/>
        <v>0</v>
      </c>
      <c r="HJ16">
        <f t="shared" si="22"/>
        <v>0</v>
      </c>
      <c r="HK16">
        <f t="shared" si="22"/>
        <v>0</v>
      </c>
      <c r="HL16">
        <f t="shared" si="22"/>
        <v>0</v>
      </c>
      <c r="HM16">
        <f t="shared" si="22"/>
        <v>0</v>
      </c>
      <c r="HN16">
        <f t="shared" si="22"/>
        <v>0</v>
      </c>
      <c r="HO16">
        <f t="shared" si="22"/>
        <v>0</v>
      </c>
      <c r="HP16">
        <f t="shared" si="22"/>
        <v>0</v>
      </c>
      <c r="HQ16">
        <f t="shared" si="22"/>
        <v>0</v>
      </c>
      <c r="HR16">
        <f t="shared" si="22"/>
        <v>0</v>
      </c>
      <c r="HS16">
        <f t="shared" si="22"/>
        <v>0</v>
      </c>
      <c r="HT16">
        <f t="shared" si="22"/>
        <v>0</v>
      </c>
      <c r="HU16">
        <f t="shared" si="22"/>
        <v>0</v>
      </c>
      <c r="HV16">
        <f t="shared" si="22"/>
        <v>0</v>
      </c>
      <c r="HW16">
        <f t="shared" si="22"/>
        <v>0</v>
      </c>
      <c r="HX16">
        <f t="shared" si="22"/>
        <v>0</v>
      </c>
      <c r="HY16">
        <f t="shared" si="22"/>
        <v>0</v>
      </c>
      <c r="HZ16">
        <f t="shared" si="22"/>
        <v>0</v>
      </c>
      <c r="IA16">
        <f t="shared" si="22"/>
        <v>0</v>
      </c>
      <c r="IB16">
        <f t="shared" si="22"/>
        <v>0</v>
      </c>
      <c r="IC16">
        <f t="shared" si="22"/>
        <v>0</v>
      </c>
      <c r="ID16">
        <f t="shared" si="22"/>
        <v>0</v>
      </c>
      <c r="IE16">
        <f t="shared" si="22"/>
        <v>0</v>
      </c>
      <c r="IF16">
        <f t="shared" si="22"/>
        <v>0</v>
      </c>
      <c r="IG16">
        <f t="shared" si="22"/>
        <v>0</v>
      </c>
      <c r="IH16">
        <f t="shared" si="22"/>
        <v>0</v>
      </c>
      <c r="II16">
        <f t="shared" si="22"/>
        <v>0</v>
      </c>
      <c r="IJ16">
        <f t="shared" si="22"/>
        <v>0</v>
      </c>
      <c r="IK16">
        <f t="shared" si="22"/>
        <v>0</v>
      </c>
      <c r="IL16">
        <f t="shared" si="22"/>
        <v>0</v>
      </c>
      <c r="IM16">
        <f t="shared" si="22"/>
        <v>0</v>
      </c>
      <c r="IN16">
        <f t="shared" si="22"/>
        <v>0</v>
      </c>
      <c r="IO16">
        <f t="shared" si="22"/>
        <v>0</v>
      </c>
      <c r="IP16">
        <f t="shared" si="22"/>
        <v>0</v>
      </c>
      <c r="IQ16">
        <f t="shared" si="22"/>
        <v>0</v>
      </c>
      <c r="IR16">
        <f t="shared" si="22"/>
        <v>0</v>
      </c>
      <c r="IS16">
        <f t="shared" si="22"/>
        <v>0</v>
      </c>
      <c r="IT16">
        <f t="shared" si="22"/>
        <v>0</v>
      </c>
      <c r="IU16">
        <f t="shared" si="22"/>
        <v>0</v>
      </c>
      <c r="IV16">
        <f t="shared" si="22"/>
        <v>0</v>
      </c>
      <c r="IW16">
        <f t="shared" si="22"/>
        <v>0</v>
      </c>
      <c r="IX16">
        <f t="shared" si="22"/>
        <v>0</v>
      </c>
      <c r="IY16">
        <f t="shared" si="23"/>
        <v>0</v>
      </c>
      <c r="IZ16">
        <f t="shared" si="23"/>
        <v>0</v>
      </c>
      <c r="JA16">
        <f t="shared" si="23"/>
        <v>0</v>
      </c>
      <c r="JB16">
        <f t="shared" si="23"/>
        <v>0</v>
      </c>
      <c r="JC16">
        <f t="shared" si="23"/>
        <v>0</v>
      </c>
      <c r="JD16">
        <f t="shared" si="23"/>
        <v>0</v>
      </c>
      <c r="JE16">
        <f t="shared" si="23"/>
        <v>0</v>
      </c>
      <c r="JF16">
        <f t="shared" si="23"/>
        <v>0</v>
      </c>
      <c r="JG16">
        <f t="shared" si="23"/>
        <v>0</v>
      </c>
      <c r="JH16">
        <f t="shared" si="23"/>
        <v>0</v>
      </c>
      <c r="JI16">
        <f t="shared" si="23"/>
        <v>0</v>
      </c>
      <c r="JJ16">
        <f t="shared" si="23"/>
        <v>0</v>
      </c>
      <c r="JK16">
        <f t="shared" si="23"/>
        <v>0</v>
      </c>
      <c r="JL16">
        <f t="shared" si="23"/>
        <v>0</v>
      </c>
      <c r="JM16">
        <f t="shared" si="23"/>
        <v>0</v>
      </c>
      <c r="JN16">
        <f t="shared" si="23"/>
        <v>0</v>
      </c>
      <c r="JO16">
        <f t="shared" si="23"/>
        <v>0</v>
      </c>
      <c r="JP16">
        <f t="shared" si="23"/>
        <v>0</v>
      </c>
      <c r="JQ16">
        <f t="shared" si="23"/>
        <v>0</v>
      </c>
      <c r="JR16">
        <f t="shared" si="23"/>
        <v>0</v>
      </c>
      <c r="JS16">
        <f t="shared" si="23"/>
        <v>0</v>
      </c>
      <c r="JT16">
        <f t="shared" si="23"/>
        <v>0</v>
      </c>
      <c r="JU16">
        <f t="shared" si="23"/>
        <v>0</v>
      </c>
      <c r="JV16">
        <f t="shared" si="23"/>
        <v>0</v>
      </c>
      <c r="JW16">
        <f t="shared" si="23"/>
        <v>0</v>
      </c>
      <c r="JX16">
        <f t="shared" si="23"/>
        <v>0</v>
      </c>
      <c r="JY16">
        <f t="shared" si="23"/>
        <v>0</v>
      </c>
      <c r="JZ16">
        <f t="shared" si="23"/>
        <v>0</v>
      </c>
      <c r="KA16">
        <f t="shared" si="23"/>
        <v>0</v>
      </c>
      <c r="KB16">
        <f t="shared" si="23"/>
        <v>0</v>
      </c>
      <c r="KC16">
        <f t="shared" si="23"/>
        <v>0</v>
      </c>
      <c r="KD16">
        <f t="shared" si="23"/>
        <v>0</v>
      </c>
      <c r="KE16">
        <f t="shared" si="23"/>
        <v>0</v>
      </c>
      <c r="KF16">
        <f t="shared" si="23"/>
        <v>0</v>
      </c>
      <c r="KG16">
        <f t="shared" si="23"/>
        <v>0</v>
      </c>
      <c r="KH16">
        <f t="shared" si="23"/>
        <v>0</v>
      </c>
      <c r="KI16">
        <f t="shared" si="23"/>
        <v>0</v>
      </c>
      <c r="KJ16">
        <f t="shared" si="23"/>
        <v>0</v>
      </c>
      <c r="KK16">
        <f t="shared" si="23"/>
        <v>0</v>
      </c>
      <c r="KL16">
        <f t="shared" si="23"/>
        <v>0</v>
      </c>
      <c r="KM16">
        <f t="shared" si="23"/>
        <v>0</v>
      </c>
      <c r="KN16">
        <f t="shared" si="23"/>
        <v>0</v>
      </c>
      <c r="KO16">
        <f t="shared" si="23"/>
        <v>0</v>
      </c>
      <c r="KP16">
        <f t="shared" si="23"/>
        <v>0</v>
      </c>
      <c r="KQ16">
        <f t="shared" si="23"/>
        <v>0</v>
      </c>
      <c r="KR16">
        <f t="shared" si="23"/>
        <v>0</v>
      </c>
      <c r="KS16">
        <f t="shared" si="23"/>
        <v>0</v>
      </c>
      <c r="KT16">
        <f t="shared" si="23"/>
        <v>0</v>
      </c>
      <c r="KU16">
        <f t="shared" si="23"/>
        <v>0</v>
      </c>
      <c r="KV16">
        <f t="shared" si="23"/>
        <v>0</v>
      </c>
      <c r="KW16">
        <f t="shared" si="23"/>
        <v>0</v>
      </c>
      <c r="KX16">
        <f t="shared" si="23"/>
        <v>0</v>
      </c>
      <c r="KY16">
        <f t="shared" si="23"/>
        <v>0</v>
      </c>
      <c r="KZ16">
        <f t="shared" si="23"/>
        <v>0</v>
      </c>
      <c r="LA16">
        <f t="shared" si="23"/>
        <v>0</v>
      </c>
      <c r="LB16">
        <f t="shared" si="23"/>
        <v>0</v>
      </c>
      <c r="LC16">
        <f t="shared" si="23"/>
        <v>0</v>
      </c>
      <c r="LD16">
        <f t="shared" si="23"/>
        <v>0</v>
      </c>
      <c r="LE16">
        <f t="shared" si="23"/>
        <v>0</v>
      </c>
      <c r="LF16">
        <f t="shared" si="23"/>
        <v>0</v>
      </c>
      <c r="LG16">
        <f t="shared" si="23"/>
        <v>0</v>
      </c>
      <c r="LH16">
        <f t="shared" si="23"/>
        <v>0</v>
      </c>
      <c r="LI16">
        <f t="shared" si="23"/>
        <v>0</v>
      </c>
      <c r="LJ16">
        <f t="shared" si="23"/>
        <v>0</v>
      </c>
      <c r="LK16">
        <f t="shared" si="24"/>
        <v>0</v>
      </c>
      <c r="LL16">
        <f t="shared" si="24"/>
        <v>0</v>
      </c>
      <c r="LM16">
        <f t="shared" si="24"/>
        <v>0</v>
      </c>
      <c r="LN16">
        <f t="shared" si="24"/>
        <v>0</v>
      </c>
      <c r="LO16">
        <f t="shared" si="24"/>
        <v>0</v>
      </c>
      <c r="LP16">
        <f t="shared" si="24"/>
        <v>0</v>
      </c>
      <c r="LQ16">
        <f t="shared" si="24"/>
        <v>0</v>
      </c>
      <c r="LR16">
        <f t="shared" si="24"/>
        <v>0</v>
      </c>
      <c r="LS16">
        <f t="shared" si="24"/>
        <v>0</v>
      </c>
      <c r="LT16">
        <f t="shared" si="24"/>
        <v>0</v>
      </c>
      <c r="LU16">
        <f t="shared" si="24"/>
        <v>0</v>
      </c>
      <c r="LV16">
        <f t="shared" si="24"/>
        <v>0</v>
      </c>
      <c r="LW16">
        <f t="shared" si="24"/>
        <v>0</v>
      </c>
      <c r="LX16">
        <f t="shared" si="24"/>
        <v>0</v>
      </c>
      <c r="LY16">
        <f t="shared" si="24"/>
        <v>0</v>
      </c>
      <c r="LZ16">
        <f t="shared" si="24"/>
        <v>0</v>
      </c>
      <c r="MA16">
        <f t="shared" si="24"/>
        <v>0</v>
      </c>
      <c r="MB16">
        <f t="shared" si="24"/>
        <v>0</v>
      </c>
      <c r="MC16">
        <f t="shared" si="24"/>
        <v>0</v>
      </c>
      <c r="MD16">
        <f t="shared" si="24"/>
        <v>0</v>
      </c>
      <c r="ME16">
        <f t="shared" si="24"/>
        <v>0</v>
      </c>
      <c r="MF16">
        <f t="shared" si="24"/>
        <v>0</v>
      </c>
      <c r="MG16">
        <f t="shared" si="24"/>
        <v>0</v>
      </c>
      <c r="MH16">
        <f t="shared" si="24"/>
        <v>0</v>
      </c>
      <c r="MI16">
        <f t="shared" si="24"/>
        <v>0</v>
      </c>
      <c r="MJ16">
        <f t="shared" si="24"/>
        <v>0</v>
      </c>
      <c r="MK16">
        <f t="shared" si="24"/>
        <v>0</v>
      </c>
      <c r="ML16">
        <f t="shared" si="24"/>
        <v>0</v>
      </c>
      <c r="MM16">
        <f t="shared" si="24"/>
        <v>0</v>
      </c>
      <c r="MN16">
        <f t="shared" si="24"/>
        <v>0</v>
      </c>
      <c r="MO16">
        <f t="shared" si="24"/>
        <v>0</v>
      </c>
      <c r="MP16">
        <f t="shared" si="24"/>
        <v>0</v>
      </c>
      <c r="MQ16">
        <f t="shared" si="24"/>
        <v>0</v>
      </c>
      <c r="MR16">
        <f t="shared" si="24"/>
        <v>0</v>
      </c>
      <c r="MS16">
        <f t="shared" si="24"/>
        <v>0</v>
      </c>
      <c r="MT16">
        <f t="shared" si="24"/>
        <v>0</v>
      </c>
      <c r="MU16">
        <f t="shared" si="24"/>
        <v>0</v>
      </c>
      <c r="MV16">
        <f t="shared" si="24"/>
        <v>0</v>
      </c>
      <c r="MW16">
        <f t="shared" si="24"/>
        <v>0</v>
      </c>
      <c r="MX16">
        <f t="shared" si="24"/>
        <v>0</v>
      </c>
      <c r="MY16">
        <f t="shared" si="24"/>
        <v>0</v>
      </c>
      <c r="MZ16">
        <f t="shared" si="24"/>
        <v>0</v>
      </c>
      <c r="NA16">
        <f t="shared" si="24"/>
        <v>0</v>
      </c>
      <c r="NB16">
        <f t="shared" si="24"/>
        <v>0</v>
      </c>
    </row>
    <row r="17" spans="1:366" x14ac:dyDescent="0.3">
      <c r="A17" t="s">
        <v>138</v>
      </c>
      <c r="B17">
        <f>B13*B7</f>
        <v>0</v>
      </c>
      <c r="C17">
        <f t="shared" ref="C17:BN17" si="25">C13*C7</f>
        <v>0</v>
      </c>
      <c r="D17">
        <f t="shared" si="25"/>
        <v>0</v>
      </c>
      <c r="E17">
        <f t="shared" si="25"/>
        <v>0</v>
      </c>
      <c r="F17">
        <f t="shared" si="25"/>
        <v>0</v>
      </c>
      <c r="G17">
        <f t="shared" si="25"/>
        <v>0</v>
      </c>
      <c r="H17">
        <f t="shared" si="25"/>
        <v>0</v>
      </c>
      <c r="I17">
        <f t="shared" si="25"/>
        <v>0</v>
      </c>
      <c r="J17">
        <f t="shared" si="25"/>
        <v>0</v>
      </c>
      <c r="K17">
        <f t="shared" si="25"/>
        <v>0</v>
      </c>
      <c r="L17">
        <f t="shared" si="25"/>
        <v>0</v>
      </c>
      <c r="M17">
        <f t="shared" si="25"/>
        <v>0</v>
      </c>
      <c r="N17">
        <f t="shared" si="25"/>
        <v>0</v>
      </c>
      <c r="O17">
        <f t="shared" si="25"/>
        <v>0</v>
      </c>
      <c r="P17">
        <f t="shared" si="25"/>
        <v>0</v>
      </c>
      <c r="Q17">
        <f t="shared" si="25"/>
        <v>0</v>
      </c>
      <c r="R17">
        <f t="shared" si="25"/>
        <v>0</v>
      </c>
      <c r="S17">
        <f t="shared" si="25"/>
        <v>0</v>
      </c>
      <c r="T17">
        <f t="shared" si="25"/>
        <v>0</v>
      </c>
      <c r="U17">
        <f t="shared" si="25"/>
        <v>0</v>
      </c>
      <c r="V17">
        <f t="shared" si="25"/>
        <v>0</v>
      </c>
      <c r="W17">
        <f t="shared" si="25"/>
        <v>0</v>
      </c>
      <c r="X17">
        <f t="shared" si="25"/>
        <v>0</v>
      </c>
      <c r="Y17">
        <f t="shared" si="25"/>
        <v>0</v>
      </c>
      <c r="Z17">
        <f t="shared" si="25"/>
        <v>0</v>
      </c>
      <c r="AA17">
        <f t="shared" si="25"/>
        <v>0</v>
      </c>
      <c r="AB17">
        <f t="shared" si="25"/>
        <v>0</v>
      </c>
      <c r="AC17">
        <f t="shared" si="25"/>
        <v>0</v>
      </c>
      <c r="AD17">
        <f t="shared" si="25"/>
        <v>0</v>
      </c>
      <c r="AE17">
        <f t="shared" si="25"/>
        <v>0</v>
      </c>
      <c r="AF17">
        <f t="shared" si="25"/>
        <v>0</v>
      </c>
      <c r="AG17">
        <f t="shared" si="25"/>
        <v>0</v>
      </c>
      <c r="AH17">
        <f t="shared" si="25"/>
        <v>0</v>
      </c>
      <c r="AI17">
        <f t="shared" si="25"/>
        <v>0</v>
      </c>
      <c r="AJ17">
        <f t="shared" si="25"/>
        <v>0</v>
      </c>
      <c r="AK17">
        <f t="shared" si="25"/>
        <v>0</v>
      </c>
      <c r="AL17">
        <f t="shared" si="25"/>
        <v>0</v>
      </c>
      <c r="AM17">
        <f t="shared" si="25"/>
        <v>0</v>
      </c>
      <c r="AN17">
        <f t="shared" si="25"/>
        <v>0</v>
      </c>
      <c r="AO17">
        <f t="shared" si="25"/>
        <v>0</v>
      </c>
      <c r="AP17">
        <f t="shared" si="25"/>
        <v>0</v>
      </c>
      <c r="AQ17">
        <f t="shared" si="25"/>
        <v>0</v>
      </c>
      <c r="AR17">
        <f t="shared" si="25"/>
        <v>0</v>
      </c>
      <c r="AS17">
        <f t="shared" si="25"/>
        <v>0</v>
      </c>
      <c r="AT17">
        <f t="shared" si="25"/>
        <v>0</v>
      </c>
      <c r="AU17">
        <f t="shared" si="25"/>
        <v>0</v>
      </c>
      <c r="AV17">
        <f t="shared" si="25"/>
        <v>0</v>
      </c>
      <c r="AW17">
        <f t="shared" si="25"/>
        <v>0</v>
      </c>
      <c r="AX17">
        <f t="shared" si="25"/>
        <v>0</v>
      </c>
      <c r="AY17">
        <f t="shared" si="25"/>
        <v>0</v>
      </c>
      <c r="AZ17">
        <f t="shared" si="25"/>
        <v>0</v>
      </c>
      <c r="BA17">
        <f t="shared" si="25"/>
        <v>0</v>
      </c>
      <c r="BB17">
        <f t="shared" si="25"/>
        <v>0</v>
      </c>
      <c r="BC17">
        <f t="shared" si="25"/>
        <v>0</v>
      </c>
      <c r="BD17">
        <f t="shared" si="25"/>
        <v>0</v>
      </c>
      <c r="BE17">
        <f t="shared" si="25"/>
        <v>0</v>
      </c>
      <c r="BF17">
        <f t="shared" si="25"/>
        <v>0</v>
      </c>
      <c r="BG17">
        <f t="shared" si="25"/>
        <v>0</v>
      </c>
      <c r="BH17">
        <f t="shared" si="25"/>
        <v>0</v>
      </c>
      <c r="BI17">
        <f t="shared" si="25"/>
        <v>0</v>
      </c>
      <c r="BJ17">
        <f t="shared" si="25"/>
        <v>0</v>
      </c>
      <c r="BK17">
        <f t="shared" si="25"/>
        <v>0</v>
      </c>
      <c r="BL17">
        <f t="shared" si="25"/>
        <v>0</v>
      </c>
      <c r="BM17">
        <f t="shared" si="25"/>
        <v>0</v>
      </c>
      <c r="BN17">
        <f t="shared" si="25"/>
        <v>0</v>
      </c>
      <c r="BO17">
        <f t="shared" ref="BO17:DZ17" si="26">BO13*BO7</f>
        <v>0</v>
      </c>
      <c r="BP17">
        <f t="shared" si="26"/>
        <v>0</v>
      </c>
      <c r="BQ17">
        <f t="shared" si="26"/>
        <v>0</v>
      </c>
      <c r="BR17">
        <f t="shared" si="26"/>
        <v>0</v>
      </c>
      <c r="BS17">
        <f t="shared" si="26"/>
        <v>0</v>
      </c>
      <c r="BT17">
        <f t="shared" si="26"/>
        <v>0</v>
      </c>
      <c r="BU17">
        <f t="shared" si="26"/>
        <v>0</v>
      </c>
      <c r="BV17">
        <f t="shared" si="26"/>
        <v>0</v>
      </c>
      <c r="BW17">
        <f t="shared" si="26"/>
        <v>0</v>
      </c>
      <c r="BX17">
        <f t="shared" si="26"/>
        <v>0</v>
      </c>
      <c r="BY17">
        <f t="shared" si="26"/>
        <v>0</v>
      </c>
      <c r="BZ17">
        <f t="shared" si="26"/>
        <v>0</v>
      </c>
      <c r="CA17">
        <f t="shared" si="26"/>
        <v>0</v>
      </c>
      <c r="CB17">
        <f t="shared" si="26"/>
        <v>0</v>
      </c>
      <c r="CC17">
        <f t="shared" si="26"/>
        <v>0</v>
      </c>
      <c r="CD17">
        <f t="shared" si="26"/>
        <v>0</v>
      </c>
      <c r="CE17">
        <f t="shared" si="26"/>
        <v>0</v>
      </c>
      <c r="CF17">
        <f t="shared" si="26"/>
        <v>0</v>
      </c>
      <c r="CG17">
        <f t="shared" si="26"/>
        <v>0</v>
      </c>
      <c r="CH17">
        <f t="shared" si="26"/>
        <v>0</v>
      </c>
      <c r="CI17">
        <f t="shared" si="26"/>
        <v>0</v>
      </c>
      <c r="CJ17">
        <f t="shared" si="26"/>
        <v>0</v>
      </c>
      <c r="CK17">
        <f t="shared" si="26"/>
        <v>0</v>
      </c>
      <c r="CL17">
        <f t="shared" si="26"/>
        <v>0</v>
      </c>
      <c r="CM17">
        <f t="shared" si="26"/>
        <v>0</v>
      </c>
      <c r="CN17">
        <f t="shared" si="26"/>
        <v>0</v>
      </c>
      <c r="CO17">
        <f t="shared" si="26"/>
        <v>0</v>
      </c>
      <c r="CP17">
        <f t="shared" si="26"/>
        <v>0</v>
      </c>
      <c r="CQ17">
        <f t="shared" si="26"/>
        <v>0</v>
      </c>
      <c r="CR17">
        <f t="shared" si="26"/>
        <v>0</v>
      </c>
      <c r="CS17">
        <f t="shared" si="26"/>
        <v>0</v>
      </c>
      <c r="CT17">
        <f t="shared" si="26"/>
        <v>0</v>
      </c>
      <c r="CU17">
        <f t="shared" si="26"/>
        <v>0</v>
      </c>
      <c r="CV17">
        <f t="shared" si="26"/>
        <v>0</v>
      </c>
      <c r="CW17">
        <f t="shared" si="26"/>
        <v>0</v>
      </c>
      <c r="CX17">
        <f t="shared" si="26"/>
        <v>0</v>
      </c>
      <c r="CY17">
        <f t="shared" si="26"/>
        <v>0</v>
      </c>
      <c r="CZ17">
        <f t="shared" si="26"/>
        <v>0</v>
      </c>
      <c r="DA17">
        <f t="shared" si="26"/>
        <v>0</v>
      </c>
      <c r="DB17">
        <f t="shared" si="26"/>
        <v>0</v>
      </c>
      <c r="DC17">
        <f t="shared" si="26"/>
        <v>0</v>
      </c>
      <c r="DD17">
        <f t="shared" si="26"/>
        <v>0</v>
      </c>
      <c r="DE17">
        <f t="shared" si="26"/>
        <v>1</v>
      </c>
      <c r="DF17">
        <f t="shared" si="26"/>
        <v>1</v>
      </c>
      <c r="DG17">
        <f t="shared" si="26"/>
        <v>1</v>
      </c>
      <c r="DH17">
        <f t="shared" si="26"/>
        <v>1</v>
      </c>
      <c r="DI17">
        <f t="shared" si="26"/>
        <v>1</v>
      </c>
      <c r="DJ17">
        <f t="shared" si="26"/>
        <v>1</v>
      </c>
      <c r="DK17">
        <f t="shared" si="26"/>
        <v>1</v>
      </c>
      <c r="DL17">
        <f t="shared" si="26"/>
        <v>0</v>
      </c>
      <c r="DM17">
        <f t="shared" si="26"/>
        <v>0</v>
      </c>
      <c r="DN17">
        <f t="shared" si="26"/>
        <v>0</v>
      </c>
      <c r="DO17">
        <f t="shared" si="26"/>
        <v>0</v>
      </c>
      <c r="DP17">
        <f t="shared" si="26"/>
        <v>0</v>
      </c>
      <c r="DQ17">
        <f t="shared" si="26"/>
        <v>0</v>
      </c>
      <c r="DR17">
        <f t="shared" si="26"/>
        <v>0</v>
      </c>
      <c r="DS17">
        <f t="shared" si="26"/>
        <v>0</v>
      </c>
      <c r="DT17">
        <f t="shared" si="26"/>
        <v>0</v>
      </c>
      <c r="DU17">
        <f t="shared" si="26"/>
        <v>0</v>
      </c>
      <c r="DV17">
        <f t="shared" si="26"/>
        <v>0</v>
      </c>
      <c r="DW17">
        <f t="shared" si="26"/>
        <v>0</v>
      </c>
      <c r="DX17">
        <f t="shared" si="26"/>
        <v>0</v>
      </c>
      <c r="DY17">
        <f t="shared" si="26"/>
        <v>0</v>
      </c>
      <c r="DZ17">
        <f t="shared" si="26"/>
        <v>0</v>
      </c>
      <c r="EA17">
        <f t="shared" ref="EA17:GL17" si="27">EA13*EA7</f>
        <v>0</v>
      </c>
      <c r="EB17">
        <f t="shared" si="27"/>
        <v>0</v>
      </c>
      <c r="EC17">
        <f t="shared" si="27"/>
        <v>0</v>
      </c>
      <c r="ED17">
        <f t="shared" si="27"/>
        <v>0</v>
      </c>
      <c r="EE17">
        <f t="shared" si="27"/>
        <v>0</v>
      </c>
      <c r="EF17">
        <f t="shared" si="27"/>
        <v>0</v>
      </c>
      <c r="EG17">
        <f t="shared" si="27"/>
        <v>0</v>
      </c>
      <c r="EH17">
        <f t="shared" si="27"/>
        <v>0</v>
      </c>
      <c r="EI17">
        <f t="shared" si="27"/>
        <v>0</v>
      </c>
      <c r="EJ17">
        <f t="shared" si="27"/>
        <v>0</v>
      </c>
      <c r="EK17">
        <f t="shared" si="27"/>
        <v>0</v>
      </c>
      <c r="EL17">
        <f t="shared" si="27"/>
        <v>0</v>
      </c>
      <c r="EM17">
        <f t="shared" si="27"/>
        <v>0</v>
      </c>
      <c r="EN17">
        <f t="shared" si="27"/>
        <v>0</v>
      </c>
      <c r="EO17">
        <f t="shared" si="27"/>
        <v>0</v>
      </c>
      <c r="EP17">
        <f t="shared" si="27"/>
        <v>0</v>
      </c>
      <c r="EQ17">
        <f t="shared" si="27"/>
        <v>0</v>
      </c>
      <c r="ER17">
        <f t="shared" si="27"/>
        <v>0</v>
      </c>
      <c r="ES17">
        <f t="shared" si="27"/>
        <v>0</v>
      </c>
      <c r="ET17">
        <f t="shared" si="27"/>
        <v>0</v>
      </c>
      <c r="EU17">
        <f t="shared" si="27"/>
        <v>0</v>
      </c>
      <c r="EV17">
        <f t="shared" si="27"/>
        <v>0</v>
      </c>
      <c r="EW17">
        <f t="shared" si="27"/>
        <v>0</v>
      </c>
      <c r="EX17">
        <f t="shared" si="27"/>
        <v>0</v>
      </c>
      <c r="EY17">
        <f t="shared" si="27"/>
        <v>0</v>
      </c>
      <c r="EZ17">
        <f t="shared" si="27"/>
        <v>0</v>
      </c>
      <c r="FA17">
        <f t="shared" si="27"/>
        <v>0</v>
      </c>
      <c r="FB17">
        <f t="shared" si="27"/>
        <v>0</v>
      </c>
      <c r="FC17">
        <f t="shared" si="27"/>
        <v>0</v>
      </c>
      <c r="FD17">
        <f t="shared" si="27"/>
        <v>0</v>
      </c>
      <c r="FE17">
        <f t="shared" si="27"/>
        <v>0</v>
      </c>
      <c r="FF17">
        <f t="shared" si="27"/>
        <v>0</v>
      </c>
      <c r="FG17">
        <f t="shared" si="27"/>
        <v>0</v>
      </c>
      <c r="FH17">
        <f t="shared" si="27"/>
        <v>0</v>
      </c>
      <c r="FI17">
        <f t="shared" si="27"/>
        <v>0</v>
      </c>
      <c r="FJ17">
        <f t="shared" si="27"/>
        <v>0</v>
      </c>
      <c r="FK17">
        <f t="shared" si="27"/>
        <v>0</v>
      </c>
      <c r="FL17">
        <f t="shared" si="27"/>
        <v>0</v>
      </c>
      <c r="FM17">
        <f t="shared" si="27"/>
        <v>0</v>
      </c>
      <c r="FN17">
        <f t="shared" si="27"/>
        <v>0</v>
      </c>
      <c r="FO17">
        <f t="shared" si="27"/>
        <v>0</v>
      </c>
      <c r="FP17">
        <f t="shared" si="27"/>
        <v>0</v>
      </c>
      <c r="FQ17">
        <f t="shared" si="27"/>
        <v>0</v>
      </c>
      <c r="FR17">
        <f t="shared" si="27"/>
        <v>0</v>
      </c>
      <c r="FS17">
        <f t="shared" si="27"/>
        <v>0</v>
      </c>
      <c r="FT17">
        <f t="shared" si="27"/>
        <v>0</v>
      </c>
      <c r="FU17">
        <f t="shared" si="27"/>
        <v>0</v>
      </c>
      <c r="FV17">
        <f t="shared" si="27"/>
        <v>0</v>
      </c>
      <c r="FW17">
        <f t="shared" si="27"/>
        <v>0</v>
      </c>
      <c r="FX17">
        <f t="shared" si="27"/>
        <v>0</v>
      </c>
      <c r="FY17">
        <f t="shared" si="27"/>
        <v>0</v>
      </c>
      <c r="FZ17">
        <f t="shared" si="27"/>
        <v>0</v>
      </c>
      <c r="GA17">
        <f t="shared" si="27"/>
        <v>0</v>
      </c>
      <c r="GB17">
        <f t="shared" si="27"/>
        <v>0</v>
      </c>
      <c r="GC17">
        <f t="shared" si="27"/>
        <v>0</v>
      </c>
      <c r="GD17">
        <f t="shared" si="27"/>
        <v>0</v>
      </c>
      <c r="GE17">
        <f t="shared" si="27"/>
        <v>0</v>
      </c>
      <c r="GF17">
        <f t="shared" si="27"/>
        <v>0</v>
      </c>
      <c r="GG17">
        <f t="shared" si="27"/>
        <v>0</v>
      </c>
      <c r="GH17">
        <f t="shared" si="27"/>
        <v>0</v>
      </c>
      <c r="GI17">
        <f t="shared" si="27"/>
        <v>0</v>
      </c>
      <c r="GJ17">
        <f t="shared" si="27"/>
        <v>0</v>
      </c>
      <c r="GK17">
        <f t="shared" si="27"/>
        <v>0</v>
      </c>
      <c r="GL17">
        <f t="shared" si="27"/>
        <v>0</v>
      </c>
      <c r="GM17">
        <f t="shared" ref="GM17:IX17" si="28">GM13*GM7</f>
        <v>0</v>
      </c>
      <c r="GN17">
        <f t="shared" si="28"/>
        <v>0</v>
      </c>
      <c r="GO17">
        <f t="shared" si="28"/>
        <v>0</v>
      </c>
      <c r="GP17">
        <f t="shared" si="28"/>
        <v>0</v>
      </c>
      <c r="GQ17">
        <f t="shared" si="28"/>
        <v>0</v>
      </c>
      <c r="GR17">
        <f t="shared" si="28"/>
        <v>0</v>
      </c>
      <c r="GS17">
        <f t="shared" si="28"/>
        <v>0</v>
      </c>
      <c r="GT17">
        <f t="shared" si="28"/>
        <v>0</v>
      </c>
      <c r="GU17">
        <f t="shared" si="28"/>
        <v>0</v>
      </c>
      <c r="GV17">
        <f t="shared" si="28"/>
        <v>0</v>
      </c>
      <c r="GW17">
        <f t="shared" si="28"/>
        <v>0</v>
      </c>
      <c r="GX17">
        <f t="shared" si="28"/>
        <v>0</v>
      </c>
      <c r="GY17">
        <f t="shared" si="28"/>
        <v>0</v>
      </c>
      <c r="GZ17">
        <f t="shared" si="28"/>
        <v>0</v>
      </c>
      <c r="HA17">
        <f t="shared" si="28"/>
        <v>0</v>
      </c>
      <c r="HB17">
        <f t="shared" si="28"/>
        <v>0</v>
      </c>
      <c r="HC17">
        <f t="shared" si="28"/>
        <v>0</v>
      </c>
      <c r="HD17">
        <f t="shared" si="28"/>
        <v>0</v>
      </c>
      <c r="HE17">
        <f t="shared" si="28"/>
        <v>0</v>
      </c>
      <c r="HF17">
        <f t="shared" si="28"/>
        <v>0</v>
      </c>
      <c r="HG17">
        <f t="shared" si="28"/>
        <v>0</v>
      </c>
      <c r="HH17">
        <f t="shared" si="28"/>
        <v>0</v>
      </c>
      <c r="HI17">
        <f t="shared" si="28"/>
        <v>0</v>
      </c>
      <c r="HJ17">
        <f t="shared" si="28"/>
        <v>0</v>
      </c>
      <c r="HK17">
        <f t="shared" si="28"/>
        <v>0</v>
      </c>
      <c r="HL17">
        <f t="shared" si="28"/>
        <v>0</v>
      </c>
      <c r="HM17">
        <f t="shared" si="28"/>
        <v>0</v>
      </c>
      <c r="HN17">
        <f t="shared" si="28"/>
        <v>0</v>
      </c>
      <c r="HO17">
        <f t="shared" si="28"/>
        <v>0</v>
      </c>
      <c r="HP17">
        <f t="shared" si="28"/>
        <v>0</v>
      </c>
      <c r="HQ17">
        <f t="shared" si="28"/>
        <v>0</v>
      </c>
      <c r="HR17">
        <f t="shared" si="28"/>
        <v>0</v>
      </c>
      <c r="HS17">
        <f t="shared" si="28"/>
        <v>0</v>
      </c>
      <c r="HT17">
        <f t="shared" si="28"/>
        <v>0</v>
      </c>
      <c r="HU17">
        <f t="shared" si="28"/>
        <v>0</v>
      </c>
      <c r="HV17">
        <f t="shared" si="28"/>
        <v>0</v>
      </c>
      <c r="HW17">
        <f t="shared" si="28"/>
        <v>0</v>
      </c>
      <c r="HX17">
        <f t="shared" si="28"/>
        <v>0</v>
      </c>
      <c r="HY17">
        <f t="shared" si="28"/>
        <v>0</v>
      </c>
      <c r="HZ17">
        <f t="shared" si="28"/>
        <v>0</v>
      </c>
      <c r="IA17">
        <f t="shared" si="28"/>
        <v>0</v>
      </c>
      <c r="IB17">
        <f t="shared" si="28"/>
        <v>0</v>
      </c>
      <c r="IC17">
        <f t="shared" si="28"/>
        <v>0</v>
      </c>
      <c r="ID17">
        <f t="shared" si="28"/>
        <v>0</v>
      </c>
      <c r="IE17">
        <f t="shared" si="28"/>
        <v>0</v>
      </c>
      <c r="IF17">
        <f t="shared" si="28"/>
        <v>0</v>
      </c>
      <c r="IG17">
        <f t="shared" si="28"/>
        <v>0</v>
      </c>
      <c r="IH17">
        <f t="shared" si="28"/>
        <v>0</v>
      </c>
      <c r="II17">
        <f t="shared" si="28"/>
        <v>0</v>
      </c>
      <c r="IJ17">
        <f t="shared" si="28"/>
        <v>0</v>
      </c>
      <c r="IK17">
        <f t="shared" si="28"/>
        <v>0</v>
      </c>
      <c r="IL17">
        <f t="shared" si="28"/>
        <v>0</v>
      </c>
      <c r="IM17">
        <f t="shared" si="28"/>
        <v>0</v>
      </c>
      <c r="IN17">
        <f t="shared" si="28"/>
        <v>0</v>
      </c>
      <c r="IO17">
        <f t="shared" si="28"/>
        <v>0</v>
      </c>
      <c r="IP17">
        <f t="shared" si="28"/>
        <v>0</v>
      </c>
      <c r="IQ17">
        <f t="shared" si="28"/>
        <v>0</v>
      </c>
      <c r="IR17">
        <f t="shared" si="28"/>
        <v>0</v>
      </c>
      <c r="IS17">
        <f t="shared" si="28"/>
        <v>0</v>
      </c>
      <c r="IT17">
        <f t="shared" si="28"/>
        <v>0</v>
      </c>
      <c r="IU17">
        <f t="shared" si="28"/>
        <v>0</v>
      </c>
      <c r="IV17">
        <f t="shared" si="28"/>
        <v>0</v>
      </c>
      <c r="IW17">
        <f t="shared" si="28"/>
        <v>0</v>
      </c>
      <c r="IX17">
        <f t="shared" si="28"/>
        <v>0</v>
      </c>
      <c r="IY17">
        <f t="shared" ref="IY17:LJ17" si="29">IY13*IY7</f>
        <v>0</v>
      </c>
      <c r="IZ17">
        <f t="shared" si="29"/>
        <v>0</v>
      </c>
      <c r="JA17">
        <f t="shared" si="29"/>
        <v>0</v>
      </c>
      <c r="JB17">
        <f t="shared" si="29"/>
        <v>0</v>
      </c>
      <c r="JC17">
        <f t="shared" si="29"/>
        <v>0</v>
      </c>
      <c r="JD17">
        <f t="shared" si="29"/>
        <v>0</v>
      </c>
      <c r="JE17">
        <f t="shared" si="29"/>
        <v>0</v>
      </c>
      <c r="JF17">
        <f t="shared" si="29"/>
        <v>0</v>
      </c>
      <c r="JG17">
        <f t="shared" si="29"/>
        <v>0</v>
      </c>
      <c r="JH17">
        <f t="shared" si="29"/>
        <v>0</v>
      </c>
      <c r="JI17">
        <f t="shared" si="29"/>
        <v>0</v>
      </c>
      <c r="JJ17">
        <f t="shared" si="29"/>
        <v>0</v>
      </c>
      <c r="JK17">
        <f t="shared" si="29"/>
        <v>0</v>
      </c>
      <c r="JL17">
        <f t="shared" si="29"/>
        <v>0</v>
      </c>
      <c r="JM17">
        <f t="shared" si="29"/>
        <v>0</v>
      </c>
      <c r="JN17">
        <f t="shared" si="29"/>
        <v>0</v>
      </c>
      <c r="JO17">
        <f t="shared" si="29"/>
        <v>0</v>
      </c>
      <c r="JP17">
        <f t="shared" si="29"/>
        <v>0</v>
      </c>
      <c r="JQ17">
        <f t="shared" si="29"/>
        <v>0</v>
      </c>
      <c r="JR17">
        <f t="shared" si="29"/>
        <v>0</v>
      </c>
      <c r="JS17">
        <f t="shared" si="29"/>
        <v>0</v>
      </c>
      <c r="JT17">
        <f t="shared" si="29"/>
        <v>0</v>
      </c>
      <c r="JU17">
        <f t="shared" si="29"/>
        <v>0</v>
      </c>
      <c r="JV17">
        <f t="shared" si="29"/>
        <v>0</v>
      </c>
      <c r="JW17">
        <f t="shared" si="29"/>
        <v>0</v>
      </c>
      <c r="JX17">
        <f t="shared" si="29"/>
        <v>0</v>
      </c>
      <c r="JY17">
        <f t="shared" si="29"/>
        <v>0</v>
      </c>
      <c r="JZ17">
        <f t="shared" si="29"/>
        <v>0</v>
      </c>
      <c r="KA17">
        <f t="shared" si="29"/>
        <v>0</v>
      </c>
      <c r="KB17">
        <f t="shared" si="29"/>
        <v>0</v>
      </c>
      <c r="KC17">
        <f t="shared" si="29"/>
        <v>0</v>
      </c>
      <c r="KD17">
        <f t="shared" si="29"/>
        <v>0</v>
      </c>
      <c r="KE17">
        <f t="shared" si="29"/>
        <v>0</v>
      </c>
      <c r="KF17">
        <f t="shared" si="29"/>
        <v>0</v>
      </c>
      <c r="KG17">
        <f t="shared" si="29"/>
        <v>0</v>
      </c>
      <c r="KH17">
        <f t="shared" si="29"/>
        <v>0</v>
      </c>
      <c r="KI17">
        <f t="shared" si="29"/>
        <v>0</v>
      </c>
      <c r="KJ17">
        <f t="shared" si="29"/>
        <v>0</v>
      </c>
      <c r="KK17">
        <f t="shared" si="29"/>
        <v>0</v>
      </c>
      <c r="KL17">
        <f t="shared" si="29"/>
        <v>0</v>
      </c>
      <c r="KM17">
        <f t="shared" si="29"/>
        <v>0</v>
      </c>
      <c r="KN17">
        <f t="shared" si="29"/>
        <v>0</v>
      </c>
      <c r="KO17">
        <f t="shared" si="29"/>
        <v>0</v>
      </c>
      <c r="KP17">
        <f t="shared" si="29"/>
        <v>0</v>
      </c>
      <c r="KQ17">
        <f t="shared" si="29"/>
        <v>0</v>
      </c>
      <c r="KR17">
        <f t="shared" si="29"/>
        <v>0</v>
      </c>
      <c r="KS17">
        <f t="shared" si="29"/>
        <v>0</v>
      </c>
      <c r="KT17">
        <f t="shared" si="29"/>
        <v>0</v>
      </c>
      <c r="KU17">
        <f t="shared" si="29"/>
        <v>0</v>
      </c>
      <c r="KV17">
        <f t="shared" si="29"/>
        <v>0</v>
      </c>
      <c r="KW17">
        <f t="shared" si="29"/>
        <v>0</v>
      </c>
      <c r="KX17">
        <f t="shared" si="29"/>
        <v>0</v>
      </c>
      <c r="KY17">
        <f t="shared" si="29"/>
        <v>0</v>
      </c>
      <c r="KZ17">
        <f t="shared" si="29"/>
        <v>0</v>
      </c>
      <c r="LA17">
        <f t="shared" si="29"/>
        <v>0</v>
      </c>
      <c r="LB17">
        <f t="shared" si="29"/>
        <v>0</v>
      </c>
      <c r="LC17">
        <f t="shared" si="29"/>
        <v>0</v>
      </c>
      <c r="LD17">
        <f t="shared" si="29"/>
        <v>0</v>
      </c>
      <c r="LE17">
        <f t="shared" si="29"/>
        <v>0</v>
      </c>
      <c r="LF17">
        <f t="shared" si="29"/>
        <v>0</v>
      </c>
      <c r="LG17">
        <f t="shared" si="29"/>
        <v>0</v>
      </c>
      <c r="LH17">
        <f t="shared" si="29"/>
        <v>0</v>
      </c>
      <c r="LI17">
        <f t="shared" si="29"/>
        <v>0</v>
      </c>
      <c r="LJ17">
        <f t="shared" si="29"/>
        <v>0</v>
      </c>
      <c r="LK17">
        <f t="shared" ref="LK17:NB17" si="30">LK13*LK7</f>
        <v>0</v>
      </c>
      <c r="LL17">
        <f t="shared" si="30"/>
        <v>0</v>
      </c>
      <c r="LM17">
        <f t="shared" si="30"/>
        <v>0</v>
      </c>
      <c r="LN17">
        <f t="shared" si="30"/>
        <v>0</v>
      </c>
      <c r="LO17">
        <f t="shared" si="30"/>
        <v>0</v>
      </c>
      <c r="LP17">
        <f t="shared" si="30"/>
        <v>0</v>
      </c>
      <c r="LQ17">
        <f t="shared" si="30"/>
        <v>0</v>
      </c>
      <c r="LR17">
        <f t="shared" si="30"/>
        <v>0</v>
      </c>
      <c r="LS17">
        <f t="shared" si="30"/>
        <v>0</v>
      </c>
      <c r="LT17">
        <f t="shared" si="30"/>
        <v>0</v>
      </c>
      <c r="LU17">
        <f t="shared" si="30"/>
        <v>0</v>
      </c>
      <c r="LV17">
        <f t="shared" si="30"/>
        <v>0</v>
      </c>
      <c r="LW17">
        <f t="shared" si="30"/>
        <v>0</v>
      </c>
      <c r="LX17">
        <f t="shared" si="30"/>
        <v>0</v>
      </c>
      <c r="LY17">
        <f t="shared" si="30"/>
        <v>0</v>
      </c>
      <c r="LZ17">
        <f t="shared" si="30"/>
        <v>0</v>
      </c>
      <c r="MA17">
        <f t="shared" si="30"/>
        <v>0</v>
      </c>
      <c r="MB17">
        <f t="shared" si="30"/>
        <v>0</v>
      </c>
      <c r="MC17">
        <f t="shared" si="30"/>
        <v>0</v>
      </c>
      <c r="MD17">
        <f t="shared" si="30"/>
        <v>0</v>
      </c>
      <c r="ME17">
        <f t="shared" si="30"/>
        <v>0</v>
      </c>
      <c r="MF17">
        <f t="shared" si="30"/>
        <v>0</v>
      </c>
      <c r="MG17">
        <f t="shared" si="30"/>
        <v>0</v>
      </c>
      <c r="MH17">
        <f t="shared" si="30"/>
        <v>0</v>
      </c>
      <c r="MI17">
        <f t="shared" si="30"/>
        <v>0</v>
      </c>
      <c r="MJ17">
        <f t="shared" si="30"/>
        <v>0</v>
      </c>
      <c r="MK17">
        <f t="shared" si="30"/>
        <v>0</v>
      </c>
      <c r="ML17">
        <f t="shared" si="30"/>
        <v>0</v>
      </c>
      <c r="MM17">
        <f t="shared" si="30"/>
        <v>0</v>
      </c>
      <c r="MN17">
        <f t="shared" si="30"/>
        <v>0</v>
      </c>
      <c r="MO17">
        <f t="shared" si="30"/>
        <v>0</v>
      </c>
      <c r="MP17">
        <f t="shared" si="30"/>
        <v>0</v>
      </c>
      <c r="MQ17">
        <f t="shared" si="30"/>
        <v>0</v>
      </c>
      <c r="MR17">
        <f t="shared" si="30"/>
        <v>0</v>
      </c>
      <c r="MS17">
        <f t="shared" si="30"/>
        <v>0</v>
      </c>
      <c r="MT17">
        <f t="shared" si="30"/>
        <v>0</v>
      </c>
      <c r="MU17">
        <f t="shared" si="30"/>
        <v>0</v>
      </c>
      <c r="MV17">
        <f t="shared" si="30"/>
        <v>0</v>
      </c>
      <c r="MW17">
        <f t="shared" si="30"/>
        <v>0</v>
      </c>
      <c r="MX17">
        <f t="shared" si="30"/>
        <v>0</v>
      </c>
      <c r="MY17">
        <f t="shared" si="30"/>
        <v>0</v>
      </c>
      <c r="MZ17">
        <f t="shared" si="30"/>
        <v>0</v>
      </c>
      <c r="NA17">
        <f t="shared" si="30"/>
        <v>0</v>
      </c>
      <c r="NB17">
        <f t="shared" si="30"/>
        <v>0</v>
      </c>
    </row>
    <row r="18" spans="1:366" x14ac:dyDescent="0.3">
      <c r="A18" t="s">
        <v>87</v>
      </c>
      <c r="B18">
        <f>B13*B9</f>
        <v>0</v>
      </c>
      <c r="C18">
        <f t="shared" ref="C18:BN18" si="31">C13*C9</f>
        <v>0</v>
      </c>
      <c r="D18">
        <f t="shared" si="31"/>
        <v>0</v>
      </c>
      <c r="E18">
        <f t="shared" si="31"/>
        <v>0</v>
      </c>
      <c r="F18">
        <f t="shared" si="31"/>
        <v>0</v>
      </c>
      <c r="G18">
        <f t="shared" si="31"/>
        <v>0</v>
      </c>
      <c r="H18">
        <f t="shared" si="31"/>
        <v>0</v>
      </c>
      <c r="I18">
        <f t="shared" si="31"/>
        <v>0</v>
      </c>
      <c r="J18">
        <f t="shared" si="31"/>
        <v>0</v>
      </c>
      <c r="K18">
        <f t="shared" si="31"/>
        <v>0</v>
      </c>
      <c r="L18">
        <f t="shared" si="31"/>
        <v>0</v>
      </c>
      <c r="M18">
        <f t="shared" si="31"/>
        <v>0</v>
      </c>
      <c r="N18">
        <f t="shared" si="31"/>
        <v>0</v>
      </c>
      <c r="O18">
        <f t="shared" si="31"/>
        <v>0</v>
      </c>
      <c r="P18">
        <f t="shared" si="31"/>
        <v>0</v>
      </c>
      <c r="Q18">
        <f t="shared" si="31"/>
        <v>0</v>
      </c>
      <c r="R18">
        <f t="shared" si="31"/>
        <v>0</v>
      </c>
      <c r="S18">
        <f t="shared" si="31"/>
        <v>0</v>
      </c>
      <c r="T18">
        <f t="shared" si="31"/>
        <v>0</v>
      </c>
      <c r="U18">
        <f t="shared" si="31"/>
        <v>0</v>
      </c>
      <c r="V18">
        <f t="shared" si="31"/>
        <v>0</v>
      </c>
      <c r="W18">
        <f t="shared" si="31"/>
        <v>0</v>
      </c>
      <c r="X18">
        <f t="shared" si="31"/>
        <v>0</v>
      </c>
      <c r="Y18">
        <f t="shared" si="31"/>
        <v>0</v>
      </c>
      <c r="Z18">
        <f t="shared" si="31"/>
        <v>0</v>
      </c>
      <c r="AA18">
        <f t="shared" si="31"/>
        <v>0</v>
      </c>
      <c r="AB18">
        <f t="shared" si="31"/>
        <v>0</v>
      </c>
      <c r="AC18">
        <f t="shared" si="31"/>
        <v>0</v>
      </c>
      <c r="AD18">
        <f t="shared" si="31"/>
        <v>0</v>
      </c>
      <c r="AE18">
        <f t="shared" si="31"/>
        <v>0</v>
      </c>
      <c r="AF18">
        <f t="shared" si="31"/>
        <v>0</v>
      </c>
      <c r="AG18">
        <f t="shared" si="31"/>
        <v>0</v>
      </c>
      <c r="AH18">
        <f t="shared" si="31"/>
        <v>0</v>
      </c>
      <c r="AI18">
        <f t="shared" si="31"/>
        <v>0</v>
      </c>
      <c r="AJ18">
        <f t="shared" si="31"/>
        <v>0</v>
      </c>
      <c r="AK18">
        <f t="shared" si="31"/>
        <v>0</v>
      </c>
      <c r="AL18">
        <f t="shared" si="31"/>
        <v>0</v>
      </c>
      <c r="AM18">
        <f t="shared" si="31"/>
        <v>0</v>
      </c>
      <c r="AN18">
        <f t="shared" si="31"/>
        <v>0</v>
      </c>
      <c r="AO18">
        <f t="shared" si="31"/>
        <v>0</v>
      </c>
      <c r="AP18">
        <f t="shared" si="31"/>
        <v>0</v>
      </c>
      <c r="AQ18">
        <f t="shared" si="31"/>
        <v>0</v>
      </c>
      <c r="AR18">
        <f t="shared" si="31"/>
        <v>0</v>
      </c>
      <c r="AS18">
        <f t="shared" si="31"/>
        <v>0</v>
      </c>
      <c r="AT18">
        <f t="shared" si="31"/>
        <v>0</v>
      </c>
      <c r="AU18">
        <f t="shared" si="31"/>
        <v>0</v>
      </c>
      <c r="AV18">
        <f t="shared" si="31"/>
        <v>0</v>
      </c>
      <c r="AW18">
        <f t="shared" si="31"/>
        <v>0</v>
      </c>
      <c r="AX18">
        <f t="shared" si="31"/>
        <v>0</v>
      </c>
      <c r="AY18">
        <f t="shared" si="31"/>
        <v>0</v>
      </c>
      <c r="AZ18">
        <f t="shared" si="31"/>
        <v>0</v>
      </c>
      <c r="BA18">
        <f t="shared" si="31"/>
        <v>0</v>
      </c>
      <c r="BB18">
        <f t="shared" si="31"/>
        <v>0</v>
      </c>
      <c r="BC18">
        <f t="shared" si="31"/>
        <v>0</v>
      </c>
      <c r="BD18">
        <f t="shared" si="31"/>
        <v>0</v>
      </c>
      <c r="BE18">
        <f t="shared" si="31"/>
        <v>0</v>
      </c>
      <c r="BF18">
        <f t="shared" si="31"/>
        <v>0</v>
      </c>
      <c r="BG18">
        <f t="shared" si="31"/>
        <v>0</v>
      </c>
      <c r="BH18">
        <f t="shared" si="31"/>
        <v>0</v>
      </c>
      <c r="BI18">
        <f t="shared" si="31"/>
        <v>0</v>
      </c>
      <c r="BJ18">
        <f t="shared" si="31"/>
        <v>0</v>
      </c>
      <c r="BK18">
        <f t="shared" si="31"/>
        <v>0</v>
      </c>
      <c r="BL18">
        <f t="shared" si="31"/>
        <v>0</v>
      </c>
      <c r="BM18">
        <f t="shared" si="31"/>
        <v>0</v>
      </c>
      <c r="BN18">
        <f t="shared" si="31"/>
        <v>0</v>
      </c>
      <c r="BO18">
        <f t="shared" ref="BO18:DZ18" si="32">BO13*BO9</f>
        <v>0</v>
      </c>
      <c r="BP18">
        <f t="shared" si="32"/>
        <v>0</v>
      </c>
      <c r="BQ18">
        <f t="shared" si="32"/>
        <v>0</v>
      </c>
      <c r="BR18">
        <f t="shared" si="32"/>
        <v>0</v>
      </c>
      <c r="BS18">
        <f t="shared" si="32"/>
        <v>0</v>
      </c>
      <c r="BT18">
        <f t="shared" si="32"/>
        <v>0</v>
      </c>
      <c r="BU18">
        <f t="shared" si="32"/>
        <v>0</v>
      </c>
      <c r="BV18">
        <f t="shared" si="32"/>
        <v>0</v>
      </c>
      <c r="BW18">
        <f t="shared" si="32"/>
        <v>0</v>
      </c>
      <c r="BX18">
        <f t="shared" si="32"/>
        <v>0</v>
      </c>
      <c r="BY18">
        <f t="shared" si="32"/>
        <v>0</v>
      </c>
      <c r="BZ18">
        <f t="shared" si="32"/>
        <v>0</v>
      </c>
      <c r="CA18">
        <f t="shared" si="32"/>
        <v>0</v>
      </c>
      <c r="CB18">
        <f t="shared" si="32"/>
        <v>0</v>
      </c>
      <c r="CC18">
        <f t="shared" si="32"/>
        <v>0</v>
      </c>
      <c r="CD18">
        <f t="shared" si="32"/>
        <v>0</v>
      </c>
      <c r="CE18">
        <f t="shared" si="32"/>
        <v>0</v>
      </c>
      <c r="CF18">
        <f t="shared" si="32"/>
        <v>0</v>
      </c>
      <c r="CG18">
        <f t="shared" si="32"/>
        <v>0</v>
      </c>
      <c r="CH18">
        <f t="shared" si="32"/>
        <v>0</v>
      </c>
      <c r="CI18">
        <f t="shared" si="32"/>
        <v>0</v>
      </c>
      <c r="CJ18">
        <f t="shared" si="32"/>
        <v>0</v>
      </c>
      <c r="CK18">
        <f t="shared" si="32"/>
        <v>0</v>
      </c>
      <c r="CL18">
        <f t="shared" si="32"/>
        <v>0</v>
      </c>
      <c r="CM18">
        <f t="shared" si="32"/>
        <v>0</v>
      </c>
      <c r="CN18">
        <f t="shared" si="32"/>
        <v>0</v>
      </c>
      <c r="CO18">
        <f t="shared" si="32"/>
        <v>0</v>
      </c>
      <c r="CP18">
        <f t="shared" si="32"/>
        <v>0</v>
      </c>
      <c r="CQ18">
        <f t="shared" si="32"/>
        <v>0</v>
      </c>
      <c r="CR18">
        <f t="shared" si="32"/>
        <v>0</v>
      </c>
      <c r="CS18">
        <f t="shared" si="32"/>
        <v>0</v>
      </c>
      <c r="CT18">
        <f t="shared" si="32"/>
        <v>0</v>
      </c>
      <c r="CU18">
        <f t="shared" si="32"/>
        <v>0</v>
      </c>
      <c r="CV18">
        <f t="shared" si="32"/>
        <v>0</v>
      </c>
      <c r="CW18">
        <f t="shared" si="32"/>
        <v>0</v>
      </c>
      <c r="CX18">
        <f t="shared" si="32"/>
        <v>0</v>
      </c>
      <c r="CY18">
        <f t="shared" si="32"/>
        <v>0</v>
      </c>
      <c r="CZ18">
        <f t="shared" si="32"/>
        <v>0</v>
      </c>
      <c r="DA18">
        <f t="shared" si="32"/>
        <v>0</v>
      </c>
      <c r="DB18">
        <f t="shared" si="32"/>
        <v>0</v>
      </c>
      <c r="DC18">
        <f t="shared" si="32"/>
        <v>0</v>
      </c>
      <c r="DD18">
        <f t="shared" si="32"/>
        <v>0</v>
      </c>
      <c r="DE18">
        <f t="shared" si="32"/>
        <v>0</v>
      </c>
      <c r="DF18">
        <f t="shared" si="32"/>
        <v>0</v>
      </c>
      <c r="DG18">
        <f t="shared" si="32"/>
        <v>0</v>
      </c>
      <c r="DH18">
        <f t="shared" si="32"/>
        <v>0</v>
      </c>
      <c r="DI18">
        <f t="shared" si="32"/>
        <v>0</v>
      </c>
      <c r="DJ18">
        <f t="shared" si="32"/>
        <v>0</v>
      </c>
      <c r="DK18">
        <f t="shared" si="32"/>
        <v>0</v>
      </c>
      <c r="DL18">
        <f t="shared" si="32"/>
        <v>0</v>
      </c>
      <c r="DM18">
        <f t="shared" si="32"/>
        <v>0</v>
      </c>
      <c r="DN18">
        <f t="shared" si="32"/>
        <v>0</v>
      </c>
      <c r="DO18">
        <f t="shared" si="32"/>
        <v>0</v>
      </c>
      <c r="DP18">
        <f t="shared" si="32"/>
        <v>0</v>
      </c>
      <c r="DQ18">
        <f t="shared" si="32"/>
        <v>0</v>
      </c>
      <c r="DR18">
        <f t="shared" si="32"/>
        <v>0</v>
      </c>
      <c r="DS18">
        <f t="shared" si="32"/>
        <v>0</v>
      </c>
      <c r="DT18">
        <f t="shared" si="32"/>
        <v>0</v>
      </c>
      <c r="DU18">
        <f t="shared" si="32"/>
        <v>0</v>
      </c>
      <c r="DV18">
        <f t="shared" si="32"/>
        <v>0</v>
      </c>
      <c r="DW18">
        <f t="shared" si="32"/>
        <v>0</v>
      </c>
      <c r="DX18">
        <f t="shared" si="32"/>
        <v>0</v>
      </c>
      <c r="DY18">
        <f t="shared" si="32"/>
        <v>0</v>
      </c>
      <c r="DZ18">
        <f t="shared" si="32"/>
        <v>0</v>
      </c>
      <c r="EA18">
        <f t="shared" ref="EA18:GL18" si="33">EA13*EA9</f>
        <v>0</v>
      </c>
      <c r="EB18">
        <f t="shared" si="33"/>
        <v>0</v>
      </c>
      <c r="EC18">
        <f t="shared" si="33"/>
        <v>0</v>
      </c>
      <c r="ED18">
        <f t="shared" si="33"/>
        <v>0</v>
      </c>
      <c r="EE18">
        <f t="shared" si="33"/>
        <v>0</v>
      </c>
      <c r="EF18">
        <f t="shared" si="33"/>
        <v>0</v>
      </c>
      <c r="EG18">
        <f t="shared" si="33"/>
        <v>0</v>
      </c>
      <c r="EH18">
        <f t="shared" si="33"/>
        <v>0</v>
      </c>
      <c r="EI18">
        <f t="shared" si="33"/>
        <v>0</v>
      </c>
      <c r="EJ18">
        <f t="shared" si="33"/>
        <v>0</v>
      </c>
      <c r="EK18">
        <f t="shared" si="33"/>
        <v>0</v>
      </c>
      <c r="EL18">
        <f t="shared" si="33"/>
        <v>0</v>
      </c>
      <c r="EM18">
        <f t="shared" si="33"/>
        <v>0</v>
      </c>
      <c r="EN18">
        <f t="shared" si="33"/>
        <v>0</v>
      </c>
      <c r="EO18">
        <f t="shared" si="33"/>
        <v>0</v>
      </c>
      <c r="EP18">
        <f t="shared" si="33"/>
        <v>0</v>
      </c>
      <c r="EQ18">
        <f t="shared" si="33"/>
        <v>0</v>
      </c>
      <c r="ER18">
        <f t="shared" si="33"/>
        <v>0</v>
      </c>
      <c r="ES18">
        <f t="shared" si="33"/>
        <v>0</v>
      </c>
      <c r="ET18">
        <f t="shared" si="33"/>
        <v>0</v>
      </c>
      <c r="EU18">
        <f t="shared" si="33"/>
        <v>0</v>
      </c>
      <c r="EV18">
        <f t="shared" si="33"/>
        <v>0</v>
      </c>
      <c r="EW18">
        <f t="shared" si="33"/>
        <v>0</v>
      </c>
      <c r="EX18">
        <f t="shared" si="33"/>
        <v>0</v>
      </c>
      <c r="EY18">
        <f t="shared" si="33"/>
        <v>0</v>
      </c>
      <c r="EZ18">
        <f t="shared" si="33"/>
        <v>0</v>
      </c>
      <c r="FA18">
        <f t="shared" si="33"/>
        <v>0</v>
      </c>
      <c r="FB18">
        <f t="shared" si="33"/>
        <v>0</v>
      </c>
      <c r="FC18">
        <f t="shared" si="33"/>
        <v>0</v>
      </c>
      <c r="FD18">
        <f t="shared" si="33"/>
        <v>0</v>
      </c>
      <c r="FE18">
        <f t="shared" si="33"/>
        <v>0</v>
      </c>
      <c r="FF18">
        <f t="shared" si="33"/>
        <v>0</v>
      </c>
      <c r="FG18">
        <f t="shared" si="33"/>
        <v>0</v>
      </c>
      <c r="FH18">
        <f t="shared" si="33"/>
        <v>0</v>
      </c>
      <c r="FI18">
        <f t="shared" si="33"/>
        <v>0</v>
      </c>
      <c r="FJ18">
        <f t="shared" si="33"/>
        <v>0</v>
      </c>
      <c r="FK18">
        <f t="shared" si="33"/>
        <v>0</v>
      </c>
      <c r="FL18">
        <f t="shared" si="33"/>
        <v>0</v>
      </c>
      <c r="FM18">
        <f t="shared" si="33"/>
        <v>0</v>
      </c>
      <c r="FN18">
        <f t="shared" si="33"/>
        <v>0</v>
      </c>
      <c r="FO18">
        <f t="shared" si="33"/>
        <v>0</v>
      </c>
      <c r="FP18">
        <f t="shared" si="33"/>
        <v>0</v>
      </c>
      <c r="FQ18">
        <f t="shared" si="33"/>
        <v>0</v>
      </c>
      <c r="FR18">
        <f t="shared" si="33"/>
        <v>0</v>
      </c>
      <c r="FS18">
        <f t="shared" si="33"/>
        <v>0</v>
      </c>
      <c r="FT18">
        <f t="shared" si="33"/>
        <v>0</v>
      </c>
      <c r="FU18">
        <f t="shared" si="33"/>
        <v>0</v>
      </c>
      <c r="FV18">
        <f t="shared" si="33"/>
        <v>0</v>
      </c>
      <c r="FW18">
        <f t="shared" si="33"/>
        <v>0</v>
      </c>
      <c r="FX18">
        <f t="shared" si="33"/>
        <v>0</v>
      </c>
      <c r="FY18">
        <f t="shared" si="33"/>
        <v>0</v>
      </c>
      <c r="FZ18">
        <f t="shared" si="33"/>
        <v>0</v>
      </c>
      <c r="GA18">
        <f t="shared" si="33"/>
        <v>0</v>
      </c>
      <c r="GB18">
        <f t="shared" si="33"/>
        <v>0</v>
      </c>
      <c r="GC18">
        <f t="shared" si="33"/>
        <v>0</v>
      </c>
      <c r="GD18">
        <f t="shared" si="33"/>
        <v>0</v>
      </c>
      <c r="GE18">
        <f t="shared" si="33"/>
        <v>0</v>
      </c>
      <c r="GF18">
        <f t="shared" si="33"/>
        <v>0</v>
      </c>
      <c r="GG18">
        <f t="shared" si="33"/>
        <v>0</v>
      </c>
      <c r="GH18">
        <f t="shared" si="33"/>
        <v>0</v>
      </c>
      <c r="GI18">
        <f t="shared" si="33"/>
        <v>0</v>
      </c>
      <c r="GJ18">
        <f t="shared" si="33"/>
        <v>0</v>
      </c>
      <c r="GK18">
        <f t="shared" si="33"/>
        <v>0</v>
      </c>
      <c r="GL18">
        <f t="shared" si="33"/>
        <v>0</v>
      </c>
      <c r="GM18">
        <f t="shared" ref="GM18:IX18" si="34">GM13*GM9</f>
        <v>0</v>
      </c>
      <c r="GN18">
        <f t="shared" si="34"/>
        <v>0</v>
      </c>
      <c r="GO18">
        <f t="shared" si="34"/>
        <v>0</v>
      </c>
      <c r="GP18">
        <f t="shared" si="34"/>
        <v>0</v>
      </c>
      <c r="GQ18">
        <f t="shared" si="34"/>
        <v>0</v>
      </c>
      <c r="GR18">
        <f t="shared" si="34"/>
        <v>0</v>
      </c>
      <c r="GS18">
        <f t="shared" si="34"/>
        <v>0</v>
      </c>
      <c r="GT18">
        <f t="shared" si="34"/>
        <v>0</v>
      </c>
      <c r="GU18">
        <f t="shared" si="34"/>
        <v>0</v>
      </c>
      <c r="GV18">
        <f t="shared" si="34"/>
        <v>0</v>
      </c>
      <c r="GW18">
        <f t="shared" si="34"/>
        <v>0</v>
      </c>
      <c r="GX18">
        <f t="shared" si="34"/>
        <v>0</v>
      </c>
      <c r="GY18">
        <f t="shared" si="34"/>
        <v>0</v>
      </c>
      <c r="GZ18">
        <f t="shared" si="34"/>
        <v>0</v>
      </c>
      <c r="HA18">
        <f t="shared" si="34"/>
        <v>0</v>
      </c>
      <c r="HB18">
        <f t="shared" si="34"/>
        <v>0</v>
      </c>
      <c r="HC18">
        <f t="shared" si="34"/>
        <v>0</v>
      </c>
      <c r="HD18">
        <f t="shared" si="34"/>
        <v>0</v>
      </c>
      <c r="HE18">
        <f t="shared" si="34"/>
        <v>0</v>
      </c>
      <c r="HF18">
        <f t="shared" si="34"/>
        <v>0</v>
      </c>
      <c r="HG18">
        <f t="shared" si="34"/>
        <v>0</v>
      </c>
      <c r="HH18">
        <f t="shared" si="34"/>
        <v>0</v>
      </c>
      <c r="HI18">
        <f t="shared" si="34"/>
        <v>0</v>
      </c>
      <c r="HJ18">
        <f t="shared" si="34"/>
        <v>0</v>
      </c>
      <c r="HK18">
        <f t="shared" si="34"/>
        <v>0</v>
      </c>
      <c r="HL18">
        <f t="shared" si="34"/>
        <v>0</v>
      </c>
      <c r="HM18">
        <f t="shared" si="34"/>
        <v>0</v>
      </c>
      <c r="HN18">
        <f t="shared" si="34"/>
        <v>0</v>
      </c>
      <c r="HO18">
        <f t="shared" si="34"/>
        <v>0</v>
      </c>
      <c r="HP18">
        <f t="shared" si="34"/>
        <v>0</v>
      </c>
      <c r="HQ18">
        <f t="shared" si="34"/>
        <v>0</v>
      </c>
      <c r="HR18">
        <f t="shared" si="34"/>
        <v>0</v>
      </c>
      <c r="HS18">
        <f t="shared" si="34"/>
        <v>0</v>
      </c>
      <c r="HT18">
        <f t="shared" si="34"/>
        <v>0</v>
      </c>
      <c r="HU18">
        <f t="shared" si="34"/>
        <v>0</v>
      </c>
      <c r="HV18">
        <f t="shared" si="34"/>
        <v>0</v>
      </c>
      <c r="HW18">
        <f t="shared" si="34"/>
        <v>0</v>
      </c>
      <c r="HX18">
        <f t="shared" si="34"/>
        <v>0</v>
      </c>
      <c r="HY18">
        <f t="shared" si="34"/>
        <v>0</v>
      </c>
      <c r="HZ18">
        <f t="shared" si="34"/>
        <v>0</v>
      </c>
      <c r="IA18">
        <f t="shared" si="34"/>
        <v>0</v>
      </c>
      <c r="IB18">
        <f t="shared" si="34"/>
        <v>0</v>
      </c>
      <c r="IC18">
        <f t="shared" si="34"/>
        <v>0</v>
      </c>
      <c r="ID18">
        <f t="shared" si="34"/>
        <v>0</v>
      </c>
      <c r="IE18">
        <f t="shared" si="34"/>
        <v>0</v>
      </c>
      <c r="IF18">
        <f t="shared" si="34"/>
        <v>0</v>
      </c>
      <c r="IG18">
        <f t="shared" si="34"/>
        <v>0</v>
      </c>
      <c r="IH18">
        <f t="shared" si="34"/>
        <v>0</v>
      </c>
      <c r="II18">
        <f t="shared" si="34"/>
        <v>0</v>
      </c>
      <c r="IJ18">
        <f t="shared" si="34"/>
        <v>0</v>
      </c>
      <c r="IK18">
        <f t="shared" si="34"/>
        <v>0</v>
      </c>
      <c r="IL18">
        <f t="shared" si="34"/>
        <v>0</v>
      </c>
      <c r="IM18">
        <f t="shared" si="34"/>
        <v>0</v>
      </c>
      <c r="IN18">
        <f t="shared" si="34"/>
        <v>0</v>
      </c>
      <c r="IO18">
        <f t="shared" si="34"/>
        <v>0</v>
      </c>
      <c r="IP18">
        <f t="shared" si="34"/>
        <v>0</v>
      </c>
      <c r="IQ18">
        <f t="shared" si="34"/>
        <v>0</v>
      </c>
      <c r="IR18">
        <f t="shared" si="34"/>
        <v>0</v>
      </c>
      <c r="IS18">
        <f t="shared" si="34"/>
        <v>0</v>
      </c>
      <c r="IT18">
        <f t="shared" si="34"/>
        <v>0</v>
      </c>
      <c r="IU18">
        <f t="shared" si="34"/>
        <v>0</v>
      </c>
      <c r="IV18">
        <f t="shared" si="34"/>
        <v>0</v>
      </c>
      <c r="IW18">
        <f t="shared" si="34"/>
        <v>0</v>
      </c>
      <c r="IX18">
        <f t="shared" si="34"/>
        <v>0</v>
      </c>
      <c r="IY18">
        <f t="shared" ref="IY18:LJ18" si="35">IY13*IY9</f>
        <v>0</v>
      </c>
      <c r="IZ18">
        <f t="shared" si="35"/>
        <v>0</v>
      </c>
      <c r="JA18">
        <f t="shared" si="35"/>
        <v>0</v>
      </c>
      <c r="JB18">
        <f t="shared" si="35"/>
        <v>0</v>
      </c>
      <c r="JC18">
        <f t="shared" si="35"/>
        <v>0</v>
      </c>
      <c r="JD18">
        <f t="shared" si="35"/>
        <v>0</v>
      </c>
      <c r="JE18">
        <f t="shared" si="35"/>
        <v>0</v>
      </c>
      <c r="JF18">
        <f t="shared" si="35"/>
        <v>0</v>
      </c>
      <c r="JG18">
        <f t="shared" si="35"/>
        <v>0</v>
      </c>
      <c r="JH18">
        <f t="shared" si="35"/>
        <v>0</v>
      </c>
      <c r="JI18">
        <f t="shared" si="35"/>
        <v>0</v>
      </c>
      <c r="JJ18">
        <f t="shared" si="35"/>
        <v>0</v>
      </c>
      <c r="JK18">
        <f t="shared" si="35"/>
        <v>0</v>
      </c>
      <c r="JL18">
        <f t="shared" si="35"/>
        <v>0</v>
      </c>
      <c r="JM18">
        <f t="shared" si="35"/>
        <v>0</v>
      </c>
      <c r="JN18">
        <f t="shared" si="35"/>
        <v>0</v>
      </c>
      <c r="JO18">
        <f t="shared" si="35"/>
        <v>0</v>
      </c>
      <c r="JP18">
        <f t="shared" si="35"/>
        <v>0</v>
      </c>
      <c r="JQ18">
        <f t="shared" si="35"/>
        <v>0</v>
      </c>
      <c r="JR18">
        <f t="shared" si="35"/>
        <v>0</v>
      </c>
      <c r="JS18">
        <f t="shared" si="35"/>
        <v>0</v>
      </c>
      <c r="JT18">
        <f t="shared" si="35"/>
        <v>0</v>
      </c>
      <c r="JU18">
        <f t="shared" si="35"/>
        <v>0</v>
      </c>
      <c r="JV18">
        <f t="shared" si="35"/>
        <v>0</v>
      </c>
      <c r="JW18">
        <f t="shared" si="35"/>
        <v>0</v>
      </c>
      <c r="JX18">
        <f t="shared" si="35"/>
        <v>0</v>
      </c>
      <c r="JY18">
        <f t="shared" si="35"/>
        <v>0</v>
      </c>
      <c r="JZ18">
        <f t="shared" si="35"/>
        <v>0</v>
      </c>
      <c r="KA18">
        <f t="shared" si="35"/>
        <v>0</v>
      </c>
      <c r="KB18">
        <f t="shared" si="35"/>
        <v>0</v>
      </c>
      <c r="KC18">
        <f t="shared" si="35"/>
        <v>0</v>
      </c>
      <c r="KD18">
        <f t="shared" si="35"/>
        <v>0</v>
      </c>
      <c r="KE18">
        <f t="shared" si="35"/>
        <v>0</v>
      </c>
      <c r="KF18">
        <f t="shared" si="35"/>
        <v>0</v>
      </c>
      <c r="KG18">
        <f t="shared" si="35"/>
        <v>0</v>
      </c>
      <c r="KH18">
        <f t="shared" si="35"/>
        <v>0</v>
      </c>
      <c r="KI18">
        <f t="shared" si="35"/>
        <v>0</v>
      </c>
      <c r="KJ18">
        <f t="shared" si="35"/>
        <v>0</v>
      </c>
      <c r="KK18">
        <f t="shared" si="35"/>
        <v>0</v>
      </c>
      <c r="KL18">
        <f t="shared" si="35"/>
        <v>0</v>
      </c>
      <c r="KM18">
        <f t="shared" si="35"/>
        <v>0</v>
      </c>
      <c r="KN18">
        <f t="shared" si="35"/>
        <v>0</v>
      </c>
      <c r="KO18">
        <f t="shared" si="35"/>
        <v>0</v>
      </c>
      <c r="KP18">
        <f t="shared" si="35"/>
        <v>0</v>
      </c>
      <c r="KQ18">
        <f t="shared" si="35"/>
        <v>0</v>
      </c>
      <c r="KR18">
        <f t="shared" si="35"/>
        <v>0</v>
      </c>
      <c r="KS18">
        <f t="shared" si="35"/>
        <v>0</v>
      </c>
      <c r="KT18">
        <f t="shared" si="35"/>
        <v>0</v>
      </c>
      <c r="KU18">
        <f t="shared" si="35"/>
        <v>0</v>
      </c>
      <c r="KV18">
        <f t="shared" si="35"/>
        <v>0</v>
      </c>
      <c r="KW18">
        <f t="shared" si="35"/>
        <v>0</v>
      </c>
      <c r="KX18">
        <f t="shared" si="35"/>
        <v>0</v>
      </c>
      <c r="KY18">
        <f t="shared" si="35"/>
        <v>0</v>
      </c>
      <c r="KZ18">
        <f t="shared" si="35"/>
        <v>0</v>
      </c>
      <c r="LA18">
        <f t="shared" si="35"/>
        <v>0</v>
      </c>
      <c r="LB18">
        <f t="shared" si="35"/>
        <v>0</v>
      </c>
      <c r="LC18">
        <f t="shared" si="35"/>
        <v>0</v>
      </c>
      <c r="LD18">
        <f t="shared" si="35"/>
        <v>0</v>
      </c>
      <c r="LE18">
        <f t="shared" si="35"/>
        <v>0</v>
      </c>
      <c r="LF18">
        <f t="shared" si="35"/>
        <v>0</v>
      </c>
      <c r="LG18">
        <f t="shared" si="35"/>
        <v>0</v>
      </c>
      <c r="LH18">
        <f t="shared" si="35"/>
        <v>0</v>
      </c>
      <c r="LI18">
        <f t="shared" si="35"/>
        <v>0</v>
      </c>
      <c r="LJ18">
        <f t="shared" si="35"/>
        <v>0</v>
      </c>
      <c r="LK18">
        <f t="shared" ref="LK18:NB18" si="36">LK13*LK9</f>
        <v>0</v>
      </c>
      <c r="LL18">
        <f t="shared" si="36"/>
        <v>0</v>
      </c>
      <c r="LM18">
        <f t="shared" si="36"/>
        <v>0</v>
      </c>
      <c r="LN18">
        <f t="shared" si="36"/>
        <v>0</v>
      </c>
      <c r="LO18">
        <f t="shared" si="36"/>
        <v>0</v>
      </c>
      <c r="LP18">
        <f t="shared" si="36"/>
        <v>0</v>
      </c>
      <c r="LQ18">
        <f t="shared" si="36"/>
        <v>0</v>
      </c>
      <c r="LR18">
        <f t="shared" si="36"/>
        <v>0</v>
      </c>
      <c r="LS18">
        <f t="shared" si="36"/>
        <v>0</v>
      </c>
      <c r="LT18">
        <f t="shared" si="36"/>
        <v>0</v>
      </c>
      <c r="LU18">
        <f t="shared" si="36"/>
        <v>0</v>
      </c>
      <c r="LV18">
        <f t="shared" si="36"/>
        <v>0</v>
      </c>
      <c r="LW18">
        <f t="shared" si="36"/>
        <v>0</v>
      </c>
      <c r="LX18">
        <f t="shared" si="36"/>
        <v>0</v>
      </c>
      <c r="LY18">
        <f t="shared" si="36"/>
        <v>0</v>
      </c>
      <c r="LZ18">
        <f t="shared" si="36"/>
        <v>0</v>
      </c>
      <c r="MA18">
        <f t="shared" si="36"/>
        <v>0</v>
      </c>
      <c r="MB18">
        <f t="shared" si="36"/>
        <v>0</v>
      </c>
      <c r="MC18">
        <f t="shared" si="36"/>
        <v>0</v>
      </c>
      <c r="MD18">
        <f t="shared" si="36"/>
        <v>0</v>
      </c>
      <c r="ME18">
        <f t="shared" si="36"/>
        <v>0</v>
      </c>
      <c r="MF18">
        <f t="shared" si="36"/>
        <v>0</v>
      </c>
      <c r="MG18">
        <f t="shared" si="36"/>
        <v>0</v>
      </c>
      <c r="MH18">
        <f t="shared" si="36"/>
        <v>0</v>
      </c>
      <c r="MI18">
        <f t="shared" si="36"/>
        <v>0</v>
      </c>
      <c r="MJ18">
        <f t="shared" si="36"/>
        <v>0</v>
      </c>
      <c r="MK18">
        <f t="shared" si="36"/>
        <v>0</v>
      </c>
      <c r="ML18">
        <f t="shared" si="36"/>
        <v>0</v>
      </c>
      <c r="MM18">
        <f t="shared" si="36"/>
        <v>0</v>
      </c>
      <c r="MN18">
        <f t="shared" si="36"/>
        <v>0</v>
      </c>
      <c r="MO18">
        <f t="shared" si="36"/>
        <v>0</v>
      </c>
      <c r="MP18">
        <f t="shared" si="36"/>
        <v>0</v>
      </c>
      <c r="MQ18">
        <f t="shared" si="36"/>
        <v>0</v>
      </c>
      <c r="MR18">
        <f t="shared" si="36"/>
        <v>0</v>
      </c>
      <c r="MS18">
        <f t="shared" si="36"/>
        <v>0</v>
      </c>
      <c r="MT18">
        <f t="shared" si="36"/>
        <v>0</v>
      </c>
      <c r="MU18">
        <f t="shared" si="36"/>
        <v>0</v>
      </c>
      <c r="MV18">
        <f t="shared" si="36"/>
        <v>0</v>
      </c>
      <c r="MW18">
        <f t="shared" si="36"/>
        <v>0</v>
      </c>
      <c r="MX18">
        <f t="shared" si="36"/>
        <v>0</v>
      </c>
      <c r="MY18">
        <f t="shared" si="36"/>
        <v>0</v>
      </c>
      <c r="MZ18">
        <f t="shared" si="36"/>
        <v>0</v>
      </c>
      <c r="NA18">
        <f t="shared" si="36"/>
        <v>0</v>
      </c>
      <c r="NB18">
        <f t="shared" si="36"/>
        <v>0</v>
      </c>
    </row>
    <row r="19" spans="1:366" ht="6" customHeight="1" x14ac:dyDescent="0.3"/>
    <row r="20" spans="1:366" x14ac:dyDescent="0.3">
      <c r="A20" t="s">
        <v>179</v>
      </c>
    </row>
    <row r="21" spans="1:366" x14ac:dyDescent="0.3">
      <c r="A21" t="s">
        <v>134</v>
      </c>
      <c r="B21" t="str">
        <f t="shared" ref="B21:BM21" si="37">IF(B6=0,"",IF(A6=0,"&lt;","X"))</f>
        <v/>
      </c>
      <c r="C21" t="str">
        <f t="shared" si="37"/>
        <v/>
      </c>
      <c r="D21" t="str">
        <f t="shared" si="37"/>
        <v/>
      </c>
      <c r="E21" t="str">
        <f t="shared" si="37"/>
        <v/>
      </c>
      <c r="F21" t="str">
        <f t="shared" si="37"/>
        <v/>
      </c>
      <c r="G21" t="str">
        <f t="shared" si="37"/>
        <v/>
      </c>
      <c r="H21" t="str">
        <f t="shared" si="37"/>
        <v/>
      </c>
      <c r="I21" t="str">
        <f t="shared" si="37"/>
        <v/>
      </c>
      <c r="J21" t="str">
        <f t="shared" si="37"/>
        <v/>
      </c>
      <c r="K21" t="str">
        <f t="shared" si="37"/>
        <v/>
      </c>
      <c r="L21" t="str">
        <f t="shared" si="37"/>
        <v/>
      </c>
      <c r="M21" t="str">
        <f t="shared" si="37"/>
        <v/>
      </c>
      <c r="N21" t="str">
        <f t="shared" si="37"/>
        <v/>
      </c>
      <c r="O21" t="str">
        <f t="shared" si="37"/>
        <v/>
      </c>
      <c r="P21" t="str">
        <f t="shared" si="37"/>
        <v/>
      </c>
      <c r="Q21" t="str">
        <f t="shared" si="37"/>
        <v/>
      </c>
      <c r="R21" t="str">
        <f t="shared" si="37"/>
        <v/>
      </c>
      <c r="S21" t="str">
        <f t="shared" si="37"/>
        <v/>
      </c>
      <c r="T21" t="str">
        <f t="shared" si="37"/>
        <v/>
      </c>
      <c r="U21" t="str">
        <f t="shared" si="37"/>
        <v/>
      </c>
      <c r="V21" t="str">
        <f t="shared" si="37"/>
        <v/>
      </c>
      <c r="W21" t="str">
        <f t="shared" si="37"/>
        <v/>
      </c>
      <c r="X21" t="str">
        <f t="shared" si="37"/>
        <v/>
      </c>
      <c r="Y21" t="str">
        <f t="shared" si="37"/>
        <v/>
      </c>
      <c r="Z21" t="str">
        <f t="shared" si="37"/>
        <v/>
      </c>
      <c r="AA21" t="str">
        <f t="shared" si="37"/>
        <v/>
      </c>
      <c r="AB21" t="str">
        <f t="shared" si="37"/>
        <v/>
      </c>
      <c r="AC21" t="str">
        <f t="shared" si="37"/>
        <v/>
      </c>
      <c r="AD21" t="str">
        <f t="shared" si="37"/>
        <v/>
      </c>
      <c r="AE21" t="str">
        <f t="shared" si="37"/>
        <v/>
      </c>
      <c r="AF21" t="str">
        <f t="shared" si="37"/>
        <v/>
      </c>
      <c r="AG21" t="str">
        <f t="shared" si="37"/>
        <v/>
      </c>
      <c r="AH21" t="str">
        <f t="shared" si="37"/>
        <v/>
      </c>
      <c r="AI21" t="str">
        <f t="shared" si="37"/>
        <v/>
      </c>
      <c r="AJ21" t="str">
        <f t="shared" si="37"/>
        <v/>
      </c>
      <c r="AK21" t="str">
        <f t="shared" si="37"/>
        <v/>
      </c>
      <c r="AL21" t="str">
        <f t="shared" si="37"/>
        <v/>
      </c>
      <c r="AM21" t="str">
        <f t="shared" si="37"/>
        <v/>
      </c>
      <c r="AN21" t="str">
        <f t="shared" si="37"/>
        <v/>
      </c>
      <c r="AO21" t="str">
        <f t="shared" si="37"/>
        <v/>
      </c>
      <c r="AP21" t="str">
        <f t="shared" si="37"/>
        <v/>
      </c>
      <c r="AQ21" t="str">
        <f t="shared" si="37"/>
        <v/>
      </c>
      <c r="AR21" t="str">
        <f t="shared" si="37"/>
        <v/>
      </c>
      <c r="AS21" t="str">
        <f t="shared" si="37"/>
        <v/>
      </c>
      <c r="AT21" t="str">
        <f t="shared" si="37"/>
        <v/>
      </c>
      <c r="AU21" t="str">
        <f t="shared" si="37"/>
        <v/>
      </c>
      <c r="AV21" t="str">
        <f t="shared" si="37"/>
        <v/>
      </c>
      <c r="AW21" t="str">
        <f t="shared" si="37"/>
        <v/>
      </c>
      <c r="AX21" t="str">
        <f t="shared" si="37"/>
        <v/>
      </c>
      <c r="AY21" t="str">
        <f t="shared" si="37"/>
        <v/>
      </c>
      <c r="AZ21" t="str">
        <f t="shared" si="37"/>
        <v/>
      </c>
      <c r="BA21" t="str">
        <f t="shared" si="37"/>
        <v/>
      </c>
      <c r="BB21" t="str">
        <f t="shared" si="37"/>
        <v/>
      </c>
      <c r="BC21" t="str">
        <f t="shared" si="37"/>
        <v/>
      </c>
      <c r="BD21" t="str">
        <f t="shared" si="37"/>
        <v/>
      </c>
      <c r="BE21" t="str">
        <f t="shared" si="37"/>
        <v/>
      </c>
      <c r="BF21" t="str">
        <f t="shared" si="37"/>
        <v/>
      </c>
      <c r="BG21" t="str">
        <f t="shared" si="37"/>
        <v/>
      </c>
      <c r="BH21" t="str">
        <f t="shared" si="37"/>
        <v/>
      </c>
      <c r="BI21" t="str">
        <f t="shared" si="37"/>
        <v/>
      </c>
      <c r="BJ21" t="str">
        <f t="shared" si="37"/>
        <v/>
      </c>
      <c r="BK21" t="str">
        <f t="shared" si="37"/>
        <v/>
      </c>
      <c r="BL21" t="str">
        <f t="shared" si="37"/>
        <v/>
      </c>
      <c r="BM21" t="str">
        <f t="shared" si="37"/>
        <v/>
      </c>
      <c r="BN21" t="str">
        <f t="shared" ref="BN21:CC21" si="38">IF(BN6=0,"",IF(BM6=0,"&lt;","X"))</f>
        <v/>
      </c>
      <c r="BO21" t="str">
        <f t="shared" si="38"/>
        <v/>
      </c>
      <c r="BP21" t="str">
        <f t="shared" si="38"/>
        <v/>
      </c>
      <c r="BQ21" t="str">
        <f t="shared" si="38"/>
        <v/>
      </c>
      <c r="BR21" t="str">
        <f t="shared" si="38"/>
        <v/>
      </c>
      <c r="BS21" t="str">
        <f t="shared" si="38"/>
        <v/>
      </c>
      <c r="BT21" t="str">
        <f t="shared" si="38"/>
        <v/>
      </c>
      <c r="BU21" t="str">
        <f t="shared" si="38"/>
        <v/>
      </c>
      <c r="BV21" t="str">
        <f t="shared" si="38"/>
        <v/>
      </c>
      <c r="BW21" t="str">
        <f t="shared" si="38"/>
        <v/>
      </c>
      <c r="BX21" t="str">
        <f t="shared" si="38"/>
        <v/>
      </c>
      <c r="BY21" t="str">
        <f t="shared" si="38"/>
        <v/>
      </c>
      <c r="BZ21" t="str">
        <f t="shared" si="38"/>
        <v/>
      </c>
      <c r="CA21" t="str">
        <f t="shared" si="38"/>
        <v/>
      </c>
      <c r="CB21" t="str">
        <f t="shared" si="38"/>
        <v/>
      </c>
      <c r="CC21" t="str">
        <f t="shared" si="38"/>
        <v/>
      </c>
      <c r="CD21" t="str">
        <f>IF(CD6=0,"",IF(CC6=0,"&lt;","X"))</f>
        <v/>
      </c>
      <c r="CE21" t="str">
        <f t="shared" ref="CE21:EP21" si="39">IF(CE6=0,"",IF(CD6=0,"&lt;","X"))</f>
        <v/>
      </c>
      <c r="CF21" t="str">
        <f t="shared" si="39"/>
        <v/>
      </c>
      <c r="CG21" t="str">
        <f t="shared" si="39"/>
        <v/>
      </c>
      <c r="CH21" t="str">
        <f t="shared" si="39"/>
        <v/>
      </c>
      <c r="CI21" t="str">
        <f t="shared" si="39"/>
        <v/>
      </c>
      <c r="CJ21" t="str">
        <f t="shared" si="39"/>
        <v/>
      </c>
      <c r="CK21" t="str">
        <f t="shared" si="39"/>
        <v/>
      </c>
      <c r="CL21" t="str">
        <f t="shared" si="39"/>
        <v/>
      </c>
      <c r="CM21" t="str">
        <f t="shared" si="39"/>
        <v/>
      </c>
      <c r="CN21" t="str">
        <f t="shared" si="39"/>
        <v/>
      </c>
      <c r="CO21" t="str">
        <f t="shared" si="39"/>
        <v/>
      </c>
      <c r="CP21" t="str">
        <f t="shared" si="39"/>
        <v/>
      </c>
      <c r="CQ21" t="str">
        <f t="shared" si="39"/>
        <v/>
      </c>
      <c r="CR21" t="str">
        <f t="shared" si="39"/>
        <v/>
      </c>
      <c r="CS21" t="str">
        <f t="shared" si="39"/>
        <v/>
      </c>
      <c r="CT21" t="str">
        <f t="shared" si="39"/>
        <v/>
      </c>
      <c r="CU21" t="str">
        <f t="shared" si="39"/>
        <v/>
      </c>
      <c r="CV21" t="str">
        <f t="shared" si="39"/>
        <v/>
      </c>
      <c r="CW21" t="str">
        <f t="shared" si="39"/>
        <v/>
      </c>
      <c r="CX21" t="str">
        <f t="shared" si="39"/>
        <v/>
      </c>
      <c r="CY21" t="str">
        <f t="shared" si="39"/>
        <v/>
      </c>
      <c r="CZ21" t="str">
        <f t="shared" si="39"/>
        <v/>
      </c>
      <c r="DA21" t="str">
        <f t="shared" si="39"/>
        <v/>
      </c>
      <c r="DB21" t="str">
        <f t="shared" si="39"/>
        <v/>
      </c>
      <c r="DC21" t="str">
        <f t="shared" si="39"/>
        <v/>
      </c>
      <c r="DD21" t="str">
        <f t="shared" si="39"/>
        <v/>
      </c>
      <c r="DE21" t="str">
        <f t="shared" si="39"/>
        <v/>
      </c>
      <c r="DF21" t="str">
        <f t="shared" si="39"/>
        <v/>
      </c>
      <c r="DG21" t="str">
        <f t="shared" si="39"/>
        <v/>
      </c>
      <c r="DH21" t="str">
        <f t="shared" si="39"/>
        <v/>
      </c>
      <c r="DI21" t="str">
        <f t="shared" si="39"/>
        <v/>
      </c>
      <c r="DJ21" t="str">
        <f t="shared" si="39"/>
        <v/>
      </c>
      <c r="DK21" t="str">
        <f t="shared" si="39"/>
        <v/>
      </c>
      <c r="DL21" t="str">
        <f t="shared" si="39"/>
        <v/>
      </c>
      <c r="DM21" t="str">
        <f t="shared" si="39"/>
        <v/>
      </c>
      <c r="DN21" t="str">
        <f t="shared" si="39"/>
        <v/>
      </c>
      <c r="DO21" t="str">
        <f t="shared" si="39"/>
        <v/>
      </c>
      <c r="DP21" t="str">
        <f t="shared" si="39"/>
        <v/>
      </c>
      <c r="DQ21" t="str">
        <f t="shared" si="39"/>
        <v/>
      </c>
      <c r="DR21" t="str">
        <f t="shared" si="39"/>
        <v/>
      </c>
      <c r="DS21" t="str">
        <f t="shared" si="39"/>
        <v/>
      </c>
      <c r="DT21" t="str">
        <f t="shared" si="39"/>
        <v/>
      </c>
      <c r="DU21" t="str">
        <f t="shared" si="39"/>
        <v/>
      </c>
      <c r="DV21" t="str">
        <f t="shared" si="39"/>
        <v/>
      </c>
      <c r="DW21" t="str">
        <f t="shared" si="39"/>
        <v/>
      </c>
      <c r="DX21" t="str">
        <f t="shared" si="39"/>
        <v/>
      </c>
      <c r="DY21" t="str">
        <f t="shared" si="39"/>
        <v/>
      </c>
      <c r="DZ21" t="str">
        <f t="shared" si="39"/>
        <v/>
      </c>
      <c r="EA21" t="str">
        <f t="shared" si="39"/>
        <v/>
      </c>
      <c r="EB21" t="str">
        <f t="shared" si="39"/>
        <v/>
      </c>
      <c r="EC21" t="str">
        <f t="shared" si="39"/>
        <v/>
      </c>
      <c r="ED21" t="str">
        <f t="shared" si="39"/>
        <v/>
      </c>
      <c r="EE21" t="str">
        <f t="shared" si="39"/>
        <v/>
      </c>
      <c r="EF21" t="str">
        <f t="shared" si="39"/>
        <v/>
      </c>
      <c r="EG21" t="str">
        <f t="shared" si="39"/>
        <v/>
      </c>
      <c r="EH21" t="str">
        <f t="shared" si="39"/>
        <v/>
      </c>
      <c r="EI21" t="str">
        <f t="shared" si="39"/>
        <v/>
      </c>
      <c r="EJ21" t="str">
        <f t="shared" si="39"/>
        <v/>
      </c>
      <c r="EK21" t="str">
        <f t="shared" si="39"/>
        <v/>
      </c>
      <c r="EL21" t="str">
        <f t="shared" si="39"/>
        <v/>
      </c>
      <c r="EM21" t="str">
        <f t="shared" si="39"/>
        <v/>
      </c>
      <c r="EN21" t="str">
        <f t="shared" si="39"/>
        <v/>
      </c>
      <c r="EO21" t="str">
        <f t="shared" si="39"/>
        <v/>
      </c>
      <c r="EP21" t="str">
        <f t="shared" si="39"/>
        <v/>
      </c>
      <c r="EQ21" t="str">
        <f t="shared" ref="EQ21:HB21" si="40">IF(EQ6=0,"",IF(EP6=0,"&lt;","X"))</f>
        <v/>
      </c>
      <c r="ER21" t="str">
        <f t="shared" si="40"/>
        <v/>
      </c>
      <c r="ES21" t="str">
        <f t="shared" si="40"/>
        <v/>
      </c>
      <c r="ET21" t="str">
        <f t="shared" si="40"/>
        <v/>
      </c>
      <c r="EU21" t="str">
        <f t="shared" si="40"/>
        <v/>
      </c>
      <c r="EV21" t="str">
        <f t="shared" si="40"/>
        <v/>
      </c>
      <c r="EW21" t="str">
        <f t="shared" si="40"/>
        <v/>
      </c>
      <c r="EX21" t="str">
        <f t="shared" si="40"/>
        <v/>
      </c>
      <c r="EY21" t="str">
        <f t="shared" si="40"/>
        <v/>
      </c>
      <c r="EZ21" t="str">
        <f t="shared" si="40"/>
        <v/>
      </c>
      <c r="FA21" t="str">
        <f t="shared" si="40"/>
        <v/>
      </c>
      <c r="FB21" t="str">
        <f t="shared" si="40"/>
        <v/>
      </c>
      <c r="FC21" t="str">
        <f t="shared" si="40"/>
        <v/>
      </c>
      <c r="FD21" t="str">
        <f t="shared" si="40"/>
        <v/>
      </c>
      <c r="FE21" t="str">
        <f t="shared" si="40"/>
        <v/>
      </c>
      <c r="FF21" t="str">
        <f t="shared" si="40"/>
        <v/>
      </c>
      <c r="FG21" t="str">
        <f t="shared" si="40"/>
        <v/>
      </c>
      <c r="FH21" t="str">
        <f t="shared" si="40"/>
        <v/>
      </c>
      <c r="FI21" t="str">
        <f t="shared" si="40"/>
        <v/>
      </c>
      <c r="FJ21" t="str">
        <f t="shared" si="40"/>
        <v/>
      </c>
      <c r="FK21" t="str">
        <f t="shared" si="40"/>
        <v/>
      </c>
      <c r="FL21" t="str">
        <f t="shared" si="40"/>
        <v/>
      </c>
      <c r="FM21" t="str">
        <f t="shared" si="40"/>
        <v/>
      </c>
      <c r="FN21" t="str">
        <f t="shared" si="40"/>
        <v/>
      </c>
      <c r="FO21" t="str">
        <f t="shared" si="40"/>
        <v/>
      </c>
      <c r="FP21" t="str">
        <f t="shared" si="40"/>
        <v/>
      </c>
      <c r="FQ21" t="str">
        <f t="shared" si="40"/>
        <v/>
      </c>
      <c r="FR21" t="str">
        <f t="shared" si="40"/>
        <v/>
      </c>
      <c r="FS21" t="str">
        <f t="shared" si="40"/>
        <v/>
      </c>
      <c r="FT21" t="str">
        <f t="shared" si="40"/>
        <v/>
      </c>
      <c r="FU21" t="str">
        <f t="shared" si="40"/>
        <v/>
      </c>
      <c r="FV21" t="str">
        <f t="shared" si="40"/>
        <v/>
      </c>
      <c r="FW21" t="str">
        <f t="shared" si="40"/>
        <v/>
      </c>
      <c r="FX21" t="str">
        <f t="shared" si="40"/>
        <v/>
      </c>
      <c r="FY21" t="str">
        <f t="shared" si="40"/>
        <v/>
      </c>
      <c r="FZ21" t="str">
        <f t="shared" si="40"/>
        <v/>
      </c>
      <c r="GA21" t="str">
        <f t="shared" si="40"/>
        <v/>
      </c>
      <c r="GB21" t="str">
        <f t="shared" si="40"/>
        <v/>
      </c>
      <c r="GC21" t="str">
        <f t="shared" si="40"/>
        <v/>
      </c>
      <c r="GD21" t="str">
        <f t="shared" si="40"/>
        <v/>
      </c>
      <c r="GE21" t="str">
        <f t="shared" si="40"/>
        <v/>
      </c>
      <c r="GF21" t="str">
        <f t="shared" si="40"/>
        <v/>
      </c>
      <c r="GG21" t="str">
        <f t="shared" si="40"/>
        <v/>
      </c>
      <c r="GH21" t="str">
        <f t="shared" si="40"/>
        <v/>
      </c>
      <c r="GI21" t="str">
        <f t="shared" si="40"/>
        <v/>
      </c>
      <c r="GJ21" t="str">
        <f t="shared" si="40"/>
        <v/>
      </c>
      <c r="GK21" t="str">
        <f t="shared" si="40"/>
        <v/>
      </c>
      <c r="GL21" t="str">
        <f t="shared" si="40"/>
        <v/>
      </c>
      <c r="GM21" t="str">
        <f t="shared" si="40"/>
        <v/>
      </c>
      <c r="GN21" t="str">
        <f t="shared" si="40"/>
        <v/>
      </c>
      <c r="GO21" t="str">
        <f t="shared" si="40"/>
        <v/>
      </c>
      <c r="GP21" t="str">
        <f t="shared" si="40"/>
        <v/>
      </c>
      <c r="GQ21" t="str">
        <f t="shared" si="40"/>
        <v/>
      </c>
      <c r="GR21" t="str">
        <f t="shared" si="40"/>
        <v/>
      </c>
      <c r="GS21" t="str">
        <f t="shared" si="40"/>
        <v/>
      </c>
      <c r="GT21" t="str">
        <f t="shared" si="40"/>
        <v/>
      </c>
      <c r="GU21" t="str">
        <f t="shared" si="40"/>
        <v/>
      </c>
      <c r="GV21" t="str">
        <f t="shared" si="40"/>
        <v/>
      </c>
      <c r="GW21" t="str">
        <f t="shared" si="40"/>
        <v/>
      </c>
      <c r="GX21" t="str">
        <f t="shared" si="40"/>
        <v/>
      </c>
      <c r="GY21" t="str">
        <f t="shared" si="40"/>
        <v/>
      </c>
      <c r="GZ21" t="str">
        <f t="shared" si="40"/>
        <v/>
      </c>
      <c r="HA21" t="str">
        <f t="shared" si="40"/>
        <v/>
      </c>
      <c r="HB21" t="str">
        <f t="shared" si="40"/>
        <v/>
      </c>
      <c r="HC21" t="str">
        <f t="shared" ref="HC21:JN21" si="41">IF(HC6=0,"",IF(HB6=0,"&lt;","X"))</f>
        <v/>
      </c>
      <c r="HD21" t="str">
        <f t="shared" si="41"/>
        <v/>
      </c>
      <c r="HE21" t="str">
        <f t="shared" si="41"/>
        <v/>
      </c>
      <c r="HF21" t="str">
        <f t="shared" si="41"/>
        <v/>
      </c>
      <c r="HG21" t="str">
        <f t="shared" si="41"/>
        <v/>
      </c>
      <c r="HH21" t="str">
        <f t="shared" si="41"/>
        <v/>
      </c>
      <c r="HI21" t="str">
        <f t="shared" si="41"/>
        <v/>
      </c>
      <c r="HJ21" t="str">
        <f t="shared" si="41"/>
        <v/>
      </c>
      <c r="HK21" t="str">
        <f t="shared" si="41"/>
        <v/>
      </c>
      <c r="HL21" t="str">
        <f t="shared" si="41"/>
        <v/>
      </c>
      <c r="HM21" t="str">
        <f t="shared" si="41"/>
        <v/>
      </c>
      <c r="HN21" t="str">
        <f t="shared" si="41"/>
        <v/>
      </c>
      <c r="HO21" t="str">
        <f t="shared" si="41"/>
        <v/>
      </c>
      <c r="HP21" t="str">
        <f t="shared" si="41"/>
        <v/>
      </c>
      <c r="HQ21" t="str">
        <f t="shared" si="41"/>
        <v/>
      </c>
      <c r="HR21" t="str">
        <f t="shared" si="41"/>
        <v/>
      </c>
      <c r="HS21" t="str">
        <f t="shared" si="41"/>
        <v/>
      </c>
      <c r="HT21" t="str">
        <f t="shared" si="41"/>
        <v/>
      </c>
      <c r="HU21" t="str">
        <f t="shared" si="41"/>
        <v/>
      </c>
      <c r="HV21" t="str">
        <f t="shared" si="41"/>
        <v/>
      </c>
      <c r="HW21" t="str">
        <f t="shared" si="41"/>
        <v/>
      </c>
      <c r="HX21" t="str">
        <f t="shared" si="41"/>
        <v/>
      </c>
      <c r="HY21" t="str">
        <f t="shared" si="41"/>
        <v/>
      </c>
      <c r="HZ21" t="str">
        <f t="shared" si="41"/>
        <v/>
      </c>
      <c r="IA21" t="str">
        <f t="shared" si="41"/>
        <v/>
      </c>
      <c r="IB21" t="str">
        <f t="shared" si="41"/>
        <v/>
      </c>
      <c r="IC21" t="str">
        <f t="shared" si="41"/>
        <v/>
      </c>
      <c r="ID21" t="str">
        <f t="shared" si="41"/>
        <v/>
      </c>
      <c r="IE21" t="str">
        <f t="shared" si="41"/>
        <v/>
      </c>
      <c r="IF21" t="str">
        <f t="shared" si="41"/>
        <v/>
      </c>
      <c r="IG21" t="str">
        <f t="shared" si="41"/>
        <v/>
      </c>
      <c r="IH21" t="str">
        <f t="shared" si="41"/>
        <v/>
      </c>
      <c r="II21" t="str">
        <f t="shared" si="41"/>
        <v/>
      </c>
      <c r="IJ21" t="str">
        <f t="shared" si="41"/>
        <v/>
      </c>
      <c r="IK21" t="str">
        <f t="shared" si="41"/>
        <v/>
      </c>
      <c r="IL21" t="str">
        <f t="shared" si="41"/>
        <v/>
      </c>
      <c r="IM21" t="str">
        <f t="shared" si="41"/>
        <v/>
      </c>
      <c r="IN21" t="str">
        <f t="shared" si="41"/>
        <v/>
      </c>
      <c r="IO21" t="str">
        <f t="shared" si="41"/>
        <v/>
      </c>
      <c r="IP21" t="str">
        <f t="shared" si="41"/>
        <v/>
      </c>
      <c r="IQ21" t="str">
        <f t="shared" si="41"/>
        <v/>
      </c>
      <c r="IR21" t="str">
        <f t="shared" si="41"/>
        <v/>
      </c>
      <c r="IS21" t="str">
        <f t="shared" si="41"/>
        <v/>
      </c>
      <c r="IT21" t="str">
        <f t="shared" si="41"/>
        <v/>
      </c>
      <c r="IU21" t="str">
        <f t="shared" si="41"/>
        <v/>
      </c>
      <c r="IV21" t="str">
        <f t="shared" si="41"/>
        <v/>
      </c>
      <c r="IW21" t="str">
        <f t="shared" si="41"/>
        <v/>
      </c>
      <c r="IX21" t="str">
        <f t="shared" si="41"/>
        <v/>
      </c>
      <c r="IY21" t="str">
        <f t="shared" si="41"/>
        <v/>
      </c>
      <c r="IZ21" t="str">
        <f t="shared" si="41"/>
        <v/>
      </c>
      <c r="JA21" t="str">
        <f t="shared" si="41"/>
        <v/>
      </c>
      <c r="JB21" t="str">
        <f t="shared" si="41"/>
        <v/>
      </c>
      <c r="JC21" t="str">
        <f t="shared" si="41"/>
        <v/>
      </c>
      <c r="JD21" t="str">
        <f t="shared" si="41"/>
        <v/>
      </c>
      <c r="JE21" t="str">
        <f t="shared" si="41"/>
        <v/>
      </c>
      <c r="JF21" t="str">
        <f t="shared" si="41"/>
        <v/>
      </c>
      <c r="JG21" t="str">
        <f t="shared" si="41"/>
        <v/>
      </c>
      <c r="JH21" t="str">
        <f t="shared" si="41"/>
        <v/>
      </c>
      <c r="JI21" t="str">
        <f t="shared" si="41"/>
        <v/>
      </c>
      <c r="JJ21" t="str">
        <f t="shared" si="41"/>
        <v/>
      </c>
      <c r="JK21" t="str">
        <f t="shared" si="41"/>
        <v/>
      </c>
      <c r="JL21" t="str">
        <f t="shared" si="41"/>
        <v/>
      </c>
      <c r="JM21" t="str">
        <f t="shared" si="41"/>
        <v/>
      </c>
      <c r="JN21" t="str">
        <f t="shared" si="41"/>
        <v/>
      </c>
      <c r="JO21" t="str">
        <f t="shared" ref="JO21:LZ21" si="42">IF(JO6=0,"",IF(JN6=0,"&lt;","X"))</f>
        <v/>
      </c>
      <c r="JP21" t="str">
        <f t="shared" si="42"/>
        <v/>
      </c>
      <c r="JQ21" t="str">
        <f t="shared" si="42"/>
        <v/>
      </c>
      <c r="JR21" t="str">
        <f t="shared" si="42"/>
        <v/>
      </c>
      <c r="JS21" t="str">
        <f t="shared" si="42"/>
        <v/>
      </c>
      <c r="JT21" t="str">
        <f t="shared" si="42"/>
        <v/>
      </c>
      <c r="JU21" t="str">
        <f t="shared" si="42"/>
        <v/>
      </c>
      <c r="JV21" t="str">
        <f t="shared" si="42"/>
        <v/>
      </c>
      <c r="JW21" t="str">
        <f t="shared" si="42"/>
        <v/>
      </c>
      <c r="JX21" t="str">
        <f t="shared" si="42"/>
        <v/>
      </c>
      <c r="JY21" t="str">
        <f t="shared" si="42"/>
        <v/>
      </c>
      <c r="JZ21" t="str">
        <f t="shared" si="42"/>
        <v/>
      </c>
      <c r="KA21" t="str">
        <f t="shared" si="42"/>
        <v/>
      </c>
      <c r="KB21" t="str">
        <f t="shared" si="42"/>
        <v/>
      </c>
      <c r="KC21" t="str">
        <f t="shared" si="42"/>
        <v/>
      </c>
      <c r="KD21" t="str">
        <f t="shared" si="42"/>
        <v/>
      </c>
      <c r="KE21" t="str">
        <f t="shared" si="42"/>
        <v/>
      </c>
      <c r="KF21" t="str">
        <f t="shared" si="42"/>
        <v/>
      </c>
      <c r="KG21" t="str">
        <f t="shared" si="42"/>
        <v/>
      </c>
      <c r="KH21" t="str">
        <f t="shared" si="42"/>
        <v/>
      </c>
      <c r="KI21" t="str">
        <f t="shared" si="42"/>
        <v/>
      </c>
      <c r="KJ21" t="str">
        <f t="shared" si="42"/>
        <v/>
      </c>
      <c r="KK21" t="str">
        <f t="shared" si="42"/>
        <v/>
      </c>
      <c r="KL21" t="str">
        <f t="shared" si="42"/>
        <v/>
      </c>
      <c r="KM21" t="str">
        <f t="shared" si="42"/>
        <v/>
      </c>
      <c r="KN21" t="str">
        <f t="shared" si="42"/>
        <v/>
      </c>
      <c r="KO21" t="str">
        <f t="shared" si="42"/>
        <v/>
      </c>
      <c r="KP21" t="str">
        <f t="shared" si="42"/>
        <v/>
      </c>
      <c r="KQ21" t="str">
        <f t="shared" si="42"/>
        <v/>
      </c>
      <c r="KR21" t="str">
        <f t="shared" si="42"/>
        <v/>
      </c>
      <c r="KS21" t="str">
        <f t="shared" si="42"/>
        <v/>
      </c>
      <c r="KT21" t="str">
        <f t="shared" si="42"/>
        <v/>
      </c>
      <c r="KU21" t="str">
        <f t="shared" si="42"/>
        <v/>
      </c>
      <c r="KV21" t="str">
        <f t="shared" si="42"/>
        <v/>
      </c>
      <c r="KW21" t="str">
        <f t="shared" si="42"/>
        <v/>
      </c>
      <c r="KX21" t="str">
        <f t="shared" si="42"/>
        <v/>
      </c>
      <c r="KY21" t="str">
        <f t="shared" si="42"/>
        <v/>
      </c>
      <c r="KZ21" t="str">
        <f t="shared" si="42"/>
        <v/>
      </c>
      <c r="LA21" t="str">
        <f t="shared" si="42"/>
        <v/>
      </c>
      <c r="LB21" t="str">
        <f t="shared" si="42"/>
        <v/>
      </c>
      <c r="LC21" t="str">
        <f t="shared" si="42"/>
        <v/>
      </c>
      <c r="LD21" t="str">
        <f t="shared" si="42"/>
        <v/>
      </c>
      <c r="LE21" t="str">
        <f t="shared" si="42"/>
        <v/>
      </c>
      <c r="LF21" t="str">
        <f t="shared" si="42"/>
        <v/>
      </c>
      <c r="LG21" t="str">
        <f t="shared" si="42"/>
        <v/>
      </c>
      <c r="LH21" t="str">
        <f t="shared" si="42"/>
        <v/>
      </c>
      <c r="LI21" t="str">
        <f t="shared" si="42"/>
        <v/>
      </c>
      <c r="LJ21" t="str">
        <f t="shared" si="42"/>
        <v/>
      </c>
      <c r="LK21" t="str">
        <f t="shared" si="42"/>
        <v/>
      </c>
      <c r="LL21" t="str">
        <f t="shared" si="42"/>
        <v/>
      </c>
      <c r="LM21" t="str">
        <f t="shared" si="42"/>
        <v/>
      </c>
      <c r="LN21" t="str">
        <f t="shared" si="42"/>
        <v/>
      </c>
      <c r="LO21" t="str">
        <f t="shared" si="42"/>
        <v/>
      </c>
      <c r="LP21" t="str">
        <f t="shared" si="42"/>
        <v/>
      </c>
      <c r="LQ21" t="str">
        <f t="shared" si="42"/>
        <v/>
      </c>
      <c r="LR21" t="str">
        <f t="shared" si="42"/>
        <v/>
      </c>
      <c r="LS21" t="str">
        <f t="shared" si="42"/>
        <v/>
      </c>
      <c r="LT21" t="str">
        <f t="shared" si="42"/>
        <v/>
      </c>
      <c r="LU21" t="str">
        <f t="shared" si="42"/>
        <v/>
      </c>
      <c r="LV21" t="str">
        <f t="shared" si="42"/>
        <v/>
      </c>
      <c r="LW21" t="str">
        <f t="shared" si="42"/>
        <v/>
      </c>
      <c r="LX21" t="str">
        <f t="shared" si="42"/>
        <v/>
      </c>
      <c r="LY21" t="str">
        <f t="shared" si="42"/>
        <v/>
      </c>
      <c r="LZ21" t="str">
        <f t="shared" si="42"/>
        <v/>
      </c>
      <c r="MA21" t="str">
        <f t="shared" ref="MA21:NB21" si="43">IF(MA6=0,"",IF(LZ6=0,"&lt;","X"))</f>
        <v/>
      </c>
      <c r="MB21" t="str">
        <f t="shared" si="43"/>
        <v/>
      </c>
      <c r="MC21" t="str">
        <f t="shared" si="43"/>
        <v/>
      </c>
      <c r="MD21" t="str">
        <f t="shared" si="43"/>
        <v/>
      </c>
      <c r="ME21" t="str">
        <f t="shared" si="43"/>
        <v/>
      </c>
      <c r="MF21" t="str">
        <f t="shared" si="43"/>
        <v/>
      </c>
      <c r="MG21" t="str">
        <f t="shared" si="43"/>
        <v/>
      </c>
      <c r="MH21" t="str">
        <f t="shared" si="43"/>
        <v/>
      </c>
      <c r="MI21" t="str">
        <f t="shared" si="43"/>
        <v/>
      </c>
      <c r="MJ21" t="str">
        <f t="shared" si="43"/>
        <v/>
      </c>
      <c r="MK21" t="str">
        <f t="shared" si="43"/>
        <v/>
      </c>
      <c r="ML21" t="str">
        <f t="shared" si="43"/>
        <v/>
      </c>
      <c r="MM21" t="str">
        <f t="shared" si="43"/>
        <v/>
      </c>
      <c r="MN21" t="str">
        <f t="shared" si="43"/>
        <v/>
      </c>
      <c r="MO21" t="str">
        <f t="shared" si="43"/>
        <v/>
      </c>
      <c r="MP21" t="str">
        <f t="shared" si="43"/>
        <v/>
      </c>
      <c r="MQ21" t="str">
        <f t="shared" si="43"/>
        <v/>
      </c>
      <c r="MR21" t="str">
        <f t="shared" si="43"/>
        <v/>
      </c>
      <c r="MS21" t="str">
        <f t="shared" si="43"/>
        <v/>
      </c>
      <c r="MT21" t="str">
        <f t="shared" si="43"/>
        <v/>
      </c>
      <c r="MU21" t="str">
        <f t="shared" si="43"/>
        <v/>
      </c>
      <c r="MV21" t="str">
        <f t="shared" si="43"/>
        <v/>
      </c>
      <c r="MW21" t="str">
        <f t="shared" si="43"/>
        <v/>
      </c>
      <c r="MX21" t="str">
        <f t="shared" si="43"/>
        <v/>
      </c>
      <c r="MY21" t="str">
        <f t="shared" si="43"/>
        <v/>
      </c>
      <c r="MZ21" t="str">
        <f t="shared" si="43"/>
        <v/>
      </c>
      <c r="NA21" t="str">
        <f t="shared" si="43"/>
        <v/>
      </c>
      <c r="NB21" t="str">
        <f t="shared" si="43"/>
        <v/>
      </c>
    </row>
    <row r="22" spans="1:366" x14ac:dyDescent="0.3">
      <c r="B22" t="str">
        <f t="shared" ref="B22:BM22" si="44">IF(B21="",IF(A21="X","&gt;",""),B21)</f>
        <v/>
      </c>
      <c r="C22" t="str">
        <f t="shared" si="44"/>
        <v/>
      </c>
      <c r="D22" t="str">
        <f t="shared" si="44"/>
        <v/>
      </c>
      <c r="E22" t="str">
        <f t="shared" si="44"/>
        <v/>
      </c>
      <c r="F22" t="str">
        <f t="shared" si="44"/>
        <v/>
      </c>
      <c r="G22" t="str">
        <f t="shared" si="44"/>
        <v/>
      </c>
      <c r="H22" t="str">
        <f t="shared" si="44"/>
        <v/>
      </c>
      <c r="I22" t="str">
        <f t="shared" si="44"/>
        <v/>
      </c>
      <c r="J22" t="str">
        <f t="shared" si="44"/>
        <v/>
      </c>
      <c r="K22" t="str">
        <f t="shared" si="44"/>
        <v/>
      </c>
      <c r="L22" t="str">
        <f t="shared" si="44"/>
        <v/>
      </c>
      <c r="M22" t="str">
        <f t="shared" si="44"/>
        <v/>
      </c>
      <c r="N22" t="str">
        <f t="shared" si="44"/>
        <v/>
      </c>
      <c r="O22" t="str">
        <f t="shared" si="44"/>
        <v/>
      </c>
      <c r="P22" t="str">
        <f t="shared" si="44"/>
        <v/>
      </c>
      <c r="Q22" t="str">
        <f t="shared" si="44"/>
        <v/>
      </c>
      <c r="R22" t="str">
        <f t="shared" si="44"/>
        <v/>
      </c>
      <c r="S22" t="str">
        <f t="shared" si="44"/>
        <v/>
      </c>
      <c r="T22" t="str">
        <f t="shared" si="44"/>
        <v/>
      </c>
      <c r="U22" t="str">
        <f t="shared" si="44"/>
        <v/>
      </c>
      <c r="V22" t="str">
        <f t="shared" si="44"/>
        <v/>
      </c>
      <c r="W22" t="str">
        <f t="shared" si="44"/>
        <v/>
      </c>
      <c r="X22" t="str">
        <f t="shared" si="44"/>
        <v/>
      </c>
      <c r="Y22" t="str">
        <f t="shared" si="44"/>
        <v/>
      </c>
      <c r="Z22" t="str">
        <f t="shared" si="44"/>
        <v/>
      </c>
      <c r="AA22" t="str">
        <f t="shared" si="44"/>
        <v/>
      </c>
      <c r="AB22" t="str">
        <f t="shared" si="44"/>
        <v/>
      </c>
      <c r="AC22" t="str">
        <f t="shared" si="44"/>
        <v/>
      </c>
      <c r="AD22" t="str">
        <f t="shared" si="44"/>
        <v/>
      </c>
      <c r="AE22" t="str">
        <f t="shared" si="44"/>
        <v/>
      </c>
      <c r="AF22" t="str">
        <f t="shared" si="44"/>
        <v/>
      </c>
      <c r="AG22" t="str">
        <f t="shared" si="44"/>
        <v/>
      </c>
      <c r="AH22" t="str">
        <f t="shared" si="44"/>
        <v/>
      </c>
      <c r="AI22" t="str">
        <f t="shared" si="44"/>
        <v/>
      </c>
      <c r="AJ22" t="str">
        <f t="shared" si="44"/>
        <v/>
      </c>
      <c r="AK22" t="str">
        <f t="shared" si="44"/>
        <v/>
      </c>
      <c r="AL22" t="str">
        <f t="shared" si="44"/>
        <v/>
      </c>
      <c r="AM22" t="str">
        <f t="shared" si="44"/>
        <v/>
      </c>
      <c r="AN22" t="str">
        <f t="shared" si="44"/>
        <v/>
      </c>
      <c r="AO22" t="str">
        <f t="shared" si="44"/>
        <v/>
      </c>
      <c r="AP22" t="str">
        <f t="shared" si="44"/>
        <v/>
      </c>
      <c r="AQ22" t="str">
        <f t="shared" si="44"/>
        <v/>
      </c>
      <c r="AR22" t="str">
        <f t="shared" si="44"/>
        <v/>
      </c>
      <c r="AS22" t="str">
        <f t="shared" si="44"/>
        <v/>
      </c>
      <c r="AT22" t="str">
        <f t="shared" si="44"/>
        <v/>
      </c>
      <c r="AU22" t="str">
        <f t="shared" si="44"/>
        <v/>
      </c>
      <c r="AV22" t="str">
        <f t="shared" si="44"/>
        <v/>
      </c>
      <c r="AW22" t="str">
        <f t="shared" si="44"/>
        <v/>
      </c>
      <c r="AX22" t="str">
        <f t="shared" si="44"/>
        <v/>
      </c>
      <c r="AY22" t="str">
        <f t="shared" si="44"/>
        <v/>
      </c>
      <c r="AZ22" t="str">
        <f t="shared" si="44"/>
        <v/>
      </c>
      <c r="BA22" t="str">
        <f t="shared" si="44"/>
        <v/>
      </c>
      <c r="BB22" t="str">
        <f t="shared" si="44"/>
        <v/>
      </c>
      <c r="BC22" t="str">
        <f t="shared" si="44"/>
        <v/>
      </c>
      <c r="BD22" t="str">
        <f t="shared" si="44"/>
        <v/>
      </c>
      <c r="BE22" t="str">
        <f t="shared" si="44"/>
        <v/>
      </c>
      <c r="BF22" t="str">
        <f t="shared" si="44"/>
        <v/>
      </c>
      <c r="BG22" t="str">
        <f t="shared" si="44"/>
        <v/>
      </c>
      <c r="BH22" t="str">
        <f t="shared" si="44"/>
        <v/>
      </c>
      <c r="BI22" t="str">
        <f t="shared" si="44"/>
        <v/>
      </c>
      <c r="BJ22" t="str">
        <f t="shared" si="44"/>
        <v/>
      </c>
      <c r="BK22" t="str">
        <f t="shared" si="44"/>
        <v/>
      </c>
      <c r="BL22" t="str">
        <f t="shared" si="44"/>
        <v/>
      </c>
      <c r="BM22" t="str">
        <f t="shared" si="44"/>
        <v/>
      </c>
      <c r="BN22" t="str">
        <f t="shared" ref="BN22:DE22" si="45">IF(BN21="",IF(BM21="X","&gt;",""),BN21)</f>
        <v/>
      </c>
      <c r="BO22" t="str">
        <f t="shared" si="45"/>
        <v/>
      </c>
      <c r="BP22" t="str">
        <f t="shared" si="45"/>
        <v/>
      </c>
      <c r="BQ22" t="str">
        <f t="shared" si="45"/>
        <v/>
      </c>
      <c r="BR22" t="str">
        <f t="shared" si="45"/>
        <v/>
      </c>
      <c r="BS22" t="str">
        <f t="shared" si="45"/>
        <v/>
      </c>
      <c r="BT22" t="str">
        <f t="shared" si="45"/>
        <v/>
      </c>
      <c r="BU22" t="str">
        <f t="shared" si="45"/>
        <v/>
      </c>
      <c r="BV22" t="str">
        <f t="shared" si="45"/>
        <v/>
      </c>
      <c r="BW22" t="str">
        <f t="shared" si="45"/>
        <v/>
      </c>
      <c r="BX22" t="str">
        <f t="shared" si="45"/>
        <v/>
      </c>
      <c r="BY22" t="str">
        <f t="shared" si="45"/>
        <v/>
      </c>
      <c r="BZ22" t="str">
        <f t="shared" si="45"/>
        <v/>
      </c>
      <c r="CA22" t="str">
        <f t="shared" si="45"/>
        <v/>
      </c>
      <c r="CB22" t="str">
        <f t="shared" si="45"/>
        <v/>
      </c>
      <c r="CC22" t="str">
        <f t="shared" si="45"/>
        <v/>
      </c>
      <c r="CD22" t="str">
        <f t="shared" si="45"/>
        <v/>
      </c>
      <c r="CE22" t="str">
        <f t="shared" si="45"/>
        <v/>
      </c>
      <c r="CF22" t="str">
        <f t="shared" si="45"/>
        <v/>
      </c>
      <c r="CG22" t="str">
        <f t="shared" si="45"/>
        <v/>
      </c>
      <c r="CH22" t="str">
        <f t="shared" si="45"/>
        <v/>
      </c>
      <c r="CI22" t="str">
        <f t="shared" si="45"/>
        <v/>
      </c>
      <c r="CJ22" t="str">
        <f t="shared" si="45"/>
        <v/>
      </c>
      <c r="CK22" t="str">
        <f t="shared" si="45"/>
        <v/>
      </c>
      <c r="CL22" t="str">
        <f t="shared" si="45"/>
        <v/>
      </c>
      <c r="CM22" t="str">
        <f t="shared" si="45"/>
        <v/>
      </c>
      <c r="CN22" t="str">
        <f t="shared" si="45"/>
        <v/>
      </c>
      <c r="CO22" t="str">
        <f t="shared" si="45"/>
        <v/>
      </c>
      <c r="CP22" t="str">
        <f t="shared" si="45"/>
        <v/>
      </c>
      <c r="CQ22" t="str">
        <f t="shared" si="45"/>
        <v/>
      </c>
      <c r="CR22" t="str">
        <f t="shared" si="45"/>
        <v/>
      </c>
      <c r="CS22" t="str">
        <f t="shared" si="45"/>
        <v/>
      </c>
      <c r="CT22" t="str">
        <f t="shared" si="45"/>
        <v/>
      </c>
      <c r="CU22" t="str">
        <f t="shared" si="45"/>
        <v/>
      </c>
      <c r="CV22" t="str">
        <f t="shared" si="45"/>
        <v/>
      </c>
      <c r="CW22" t="str">
        <f t="shared" si="45"/>
        <v/>
      </c>
      <c r="CX22" t="str">
        <f t="shared" si="45"/>
        <v/>
      </c>
      <c r="CY22" t="str">
        <f t="shared" si="45"/>
        <v/>
      </c>
      <c r="CZ22" t="str">
        <f t="shared" si="45"/>
        <v/>
      </c>
      <c r="DA22" t="str">
        <f t="shared" si="45"/>
        <v/>
      </c>
      <c r="DB22" t="str">
        <f t="shared" si="45"/>
        <v/>
      </c>
      <c r="DC22" t="str">
        <f t="shared" si="45"/>
        <v/>
      </c>
      <c r="DD22" t="str">
        <f t="shared" si="45"/>
        <v/>
      </c>
      <c r="DE22" t="str">
        <f t="shared" si="45"/>
        <v/>
      </c>
      <c r="DF22" t="str">
        <f>IF(DF21="",IF(DE21="X","&gt;",""),DF21)</f>
        <v/>
      </c>
      <c r="DG22" t="str">
        <f t="shared" ref="DG22:FR22" si="46">IF(DG21="",IF(DF21="X","&gt;",""),DG21)</f>
        <v/>
      </c>
      <c r="DH22" t="str">
        <f t="shared" si="46"/>
        <v/>
      </c>
      <c r="DI22" t="str">
        <f t="shared" si="46"/>
        <v/>
      </c>
      <c r="DJ22" t="str">
        <f t="shared" si="46"/>
        <v/>
      </c>
      <c r="DK22" t="str">
        <f t="shared" si="46"/>
        <v/>
      </c>
      <c r="DL22" t="str">
        <f t="shared" si="46"/>
        <v/>
      </c>
      <c r="DM22" t="str">
        <f t="shared" si="46"/>
        <v/>
      </c>
      <c r="DN22" t="str">
        <f t="shared" si="46"/>
        <v/>
      </c>
      <c r="DO22" t="str">
        <f t="shared" si="46"/>
        <v/>
      </c>
      <c r="DP22" t="str">
        <f t="shared" si="46"/>
        <v/>
      </c>
      <c r="DQ22" t="str">
        <f t="shared" si="46"/>
        <v/>
      </c>
      <c r="DR22" t="str">
        <f t="shared" si="46"/>
        <v/>
      </c>
      <c r="DS22" t="str">
        <f t="shared" si="46"/>
        <v/>
      </c>
      <c r="DT22" t="str">
        <f t="shared" si="46"/>
        <v/>
      </c>
      <c r="DU22" t="str">
        <f t="shared" si="46"/>
        <v/>
      </c>
      <c r="DV22" t="str">
        <f t="shared" si="46"/>
        <v/>
      </c>
      <c r="DW22" t="str">
        <f t="shared" si="46"/>
        <v/>
      </c>
      <c r="DX22" t="str">
        <f t="shared" si="46"/>
        <v/>
      </c>
      <c r="DY22" t="str">
        <f t="shared" si="46"/>
        <v/>
      </c>
      <c r="DZ22" t="str">
        <f t="shared" si="46"/>
        <v/>
      </c>
      <c r="EA22" t="str">
        <f t="shared" si="46"/>
        <v/>
      </c>
      <c r="EB22" t="str">
        <f t="shared" si="46"/>
        <v/>
      </c>
      <c r="EC22" t="str">
        <f t="shared" si="46"/>
        <v/>
      </c>
      <c r="ED22" t="str">
        <f t="shared" si="46"/>
        <v/>
      </c>
      <c r="EE22" t="str">
        <f t="shared" si="46"/>
        <v/>
      </c>
      <c r="EF22" t="str">
        <f t="shared" si="46"/>
        <v/>
      </c>
      <c r="EG22" t="str">
        <f t="shared" si="46"/>
        <v/>
      </c>
      <c r="EH22" t="str">
        <f t="shared" si="46"/>
        <v/>
      </c>
      <c r="EI22" t="str">
        <f t="shared" si="46"/>
        <v/>
      </c>
      <c r="EJ22" t="str">
        <f t="shared" si="46"/>
        <v/>
      </c>
      <c r="EK22" t="str">
        <f t="shared" si="46"/>
        <v/>
      </c>
      <c r="EL22" t="str">
        <f t="shared" si="46"/>
        <v/>
      </c>
      <c r="EM22" t="str">
        <f t="shared" si="46"/>
        <v/>
      </c>
      <c r="EN22" t="str">
        <f t="shared" si="46"/>
        <v/>
      </c>
      <c r="EO22" t="str">
        <f t="shared" si="46"/>
        <v/>
      </c>
      <c r="EP22" t="str">
        <f t="shared" si="46"/>
        <v/>
      </c>
      <c r="EQ22" t="str">
        <f t="shared" si="46"/>
        <v/>
      </c>
      <c r="ER22" t="str">
        <f t="shared" si="46"/>
        <v/>
      </c>
      <c r="ES22" t="str">
        <f t="shared" si="46"/>
        <v/>
      </c>
      <c r="ET22" t="str">
        <f t="shared" si="46"/>
        <v/>
      </c>
      <c r="EU22" t="str">
        <f t="shared" si="46"/>
        <v/>
      </c>
      <c r="EV22" t="str">
        <f t="shared" si="46"/>
        <v/>
      </c>
      <c r="EW22" t="str">
        <f t="shared" si="46"/>
        <v/>
      </c>
      <c r="EX22" t="str">
        <f t="shared" si="46"/>
        <v/>
      </c>
      <c r="EY22" t="str">
        <f t="shared" si="46"/>
        <v/>
      </c>
      <c r="EZ22" t="str">
        <f t="shared" si="46"/>
        <v/>
      </c>
      <c r="FA22" t="str">
        <f t="shared" si="46"/>
        <v/>
      </c>
      <c r="FB22" t="str">
        <f t="shared" si="46"/>
        <v/>
      </c>
      <c r="FC22" t="str">
        <f t="shared" si="46"/>
        <v/>
      </c>
      <c r="FD22" t="str">
        <f t="shared" si="46"/>
        <v/>
      </c>
      <c r="FE22" t="str">
        <f t="shared" si="46"/>
        <v/>
      </c>
      <c r="FF22" t="str">
        <f t="shared" si="46"/>
        <v/>
      </c>
      <c r="FG22" t="str">
        <f t="shared" si="46"/>
        <v/>
      </c>
      <c r="FH22" t="str">
        <f t="shared" si="46"/>
        <v/>
      </c>
      <c r="FI22" t="str">
        <f t="shared" si="46"/>
        <v/>
      </c>
      <c r="FJ22" t="str">
        <f t="shared" si="46"/>
        <v/>
      </c>
      <c r="FK22" t="str">
        <f t="shared" si="46"/>
        <v/>
      </c>
      <c r="FL22" t="str">
        <f t="shared" si="46"/>
        <v/>
      </c>
      <c r="FM22" t="str">
        <f t="shared" si="46"/>
        <v/>
      </c>
      <c r="FN22" t="str">
        <f t="shared" si="46"/>
        <v/>
      </c>
      <c r="FO22" t="str">
        <f t="shared" si="46"/>
        <v/>
      </c>
      <c r="FP22" t="str">
        <f t="shared" si="46"/>
        <v/>
      </c>
      <c r="FQ22" t="str">
        <f t="shared" si="46"/>
        <v/>
      </c>
      <c r="FR22" t="str">
        <f t="shared" si="46"/>
        <v/>
      </c>
      <c r="FS22" t="str">
        <f t="shared" ref="FS22:ID22" si="47">IF(FS21="",IF(FR21="X","&gt;",""),FS21)</f>
        <v/>
      </c>
      <c r="FT22" t="str">
        <f t="shared" si="47"/>
        <v/>
      </c>
      <c r="FU22" t="str">
        <f t="shared" si="47"/>
        <v/>
      </c>
      <c r="FV22" t="str">
        <f t="shared" si="47"/>
        <v/>
      </c>
      <c r="FW22" t="str">
        <f t="shared" si="47"/>
        <v/>
      </c>
      <c r="FX22" t="str">
        <f t="shared" si="47"/>
        <v/>
      </c>
      <c r="FY22" t="str">
        <f t="shared" si="47"/>
        <v/>
      </c>
      <c r="FZ22" t="str">
        <f t="shared" si="47"/>
        <v/>
      </c>
      <c r="GA22" t="str">
        <f t="shared" si="47"/>
        <v/>
      </c>
      <c r="GB22" t="str">
        <f t="shared" si="47"/>
        <v/>
      </c>
      <c r="GC22" t="str">
        <f t="shared" si="47"/>
        <v/>
      </c>
      <c r="GD22" t="str">
        <f t="shared" si="47"/>
        <v/>
      </c>
      <c r="GE22" t="str">
        <f t="shared" si="47"/>
        <v/>
      </c>
      <c r="GF22" t="str">
        <f t="shared" si="47"/>
        <v/>
      </c>
      <c r="GG22" t="str">
        <f t="shared" si="47"/>
        <v/>
      </c>
      <c r="GH22" t="str">
        <f t="shared" si="47"/>
        <v/>
      </c>
      <c r="GI22" t="str">
        <f t="shared" si="47"/>
        <v/>
      </c>
      <c r="GJ22" t="str">
        <f t="shared" si="47"/>
        <v/>
      </c>
      <c r="GK22" t="str">
        <f t="shared" si="47"/>
        <v/>
      </c>
      <c r="GL22" t="str">
        <f t="shared" si="47"/>
        <v/>
      </c>
      <c r="GM22" t="str">
        <f t="shared" si="47"/>
        <v/>
      </c>
      <c r="GN22" t="str">
        <f t="shared" si="47"/>
        <v/>
      </c>
      <c r="GO22" t="str">
        <f t="shared" si="47"/>
        <v/>
      </c>
      <c r="GP22" t="str">
        <f t="shared" si="47"/>
        <v/>
      </c>
      <c r="GQ22" t="str">
        <f t="shared" si="47"/>
        <v/>
      </c>
      <c r="GR22" t="str">
        <f t="shared" si="47"/>
        <v/>
      </c>
      <c r="GS22" t="str">
        <f t="shared" si="47"/>
        <v/>
      </c>
      <c r="GT22" t="str">
        <f t="shared" si="47"/>
        <v/>
      </c>
      <c r="GU22" t="str">
        <f t="shared" si="47"/>
        <v/>
      </c>
      <c r="GV22" t="str">
        <f t="shared" si="47"/>
        <v/>
      </c>
      <c r="GW22" t="str">
        <f t="shared" si="47"/>
        <v/>
      </c>
      <c r="GX22" t="str">
        <f t="shared" si="47"/>
        <v/>
      </c>
      <c r="GY22" t="str">
        <f t="shared" si="47"/>
        <v/>
      </c>
      <c r="GZ22" t="str">
        <f t="shared" si="47"/>
        <v/>
      </c>
      <c r="HA22" t="str">
        <f t="shared" si="47"/>
        <v/>
      </c>
      <c r="HB22" t="str">
        <f t="shared" si="47"/>
        <v/>
      </c>
      <c r="HC22" t="str">
        <f t="shared" si="47"/>
        <v/>
      </c>
      <c r="HD22" t="str">
        <f t="shared" si="47"/>
        <v/>
      </c>
      <c r="HE22" t="str">
        <f t="shared" si="47"/>
        <v/>
      </c>
      <c r="HF22" t="str">
        <f t="shared" si="47"/>
        <v/>
      </c>
      <c r="HG22" t="str">
        <f t="shared" si="47"/>
        <v/>
      </c>
      <c r="HH22" t="str">
        <f t="shared" si="47"/>
        <v/>
      </c>
      <c r="HI22" t="str">
        <f t="shared" si="47"/>
        <v/>
      </c>
      <c r="HJ22" t="str">
        <f t="shared" si="47"/>
        <v/>
      </c>
      <c r="HK22" t="str">
        <f t="shared" si="47"/>
        <v/>
      </c>
      <c r="HL22" t="str">
        <f t="shared" si="47"/>
        <v/>
      </c>
      <c r="HM22" t="str">
        <f t="shared" si="47"/>
        <v/>
      </c>
      <c r="HN22" t="str">
        <f t="shared" si="47"/>
        <v/>
      </c>
      <c r="HO22" t="str">
        <f t="shared" si="47"/>
        <v/>
      </c>
      <c r="HP22" t="str">
        <f t="shared" si="47"/>
        <v/>
      </c>
      <c r="HQ22" t="str">
        <f t="shared" si="47"/>
        <v/>
      </c>
      <c r="HR22" t="str">
        <f t="shared" si="47"/>
        <v/>
      </c>
      <c r="HS22" t="str">
        <f t="shared" si="47"/>
        <v/>
      </c>
      <c r="HT22" t="str">
        <f t="shared" si="47"/>
        <v/>
      </c>
      <c r="HU22" t="str">
        <f t="shared" si="47"/>
        <v/>
      </c>
      <c r="HV22" t="str">
        <f t="shared" si="47"/>
        <v/>
      </c>
      <c r="HW22" t="str">
        <f t="shared" si="47"/>
        <v/>
      </c>
      <c r="HX22" t="str">
        <f t="shared" si="47"/>
        <v/>
      </c>
      <c r="HY22" t="str">
        <f t="shared" si="47"/>
        <v/>
      </c>
      <c r="HZ22" t="str">
        <f t="shared" si="47"/>
        <v/>
      </c>
      <c r="IA22" t="str">
        <f t="shared" si="47"/>
        <v/>
      </c>
      <c r="IB22" t="str">
        <f t="shared" si="47"/>
        <v/>
      </c>
      <c r="IC22" t="str">
        <f t="shared" si="47"/>
        <v/>
      </c>
      <c r="ID22" t="str">
        <f t="shared" si="47"/>
        <v/>
      </c>
      <c r="IE22" t="str">
        <f t="shared" ref="IE22:KP22" si="48">IF(IE21="",IF(ID21="X","&gt;",""),IE21)</f>
        <v/>
      </c>
      <c r="IF22" t="str">
        <f t="shared" si="48"/>
        <v/>
      </c>
      <c r="IG22" t="str">
        <f t="shared" si="48"/>
        <v/>
      </c>
      <c r="IH22" t="str">
        <f t="shared" si="48"/>
        <v/>
      </c>
      <c r="II22" t="str">
        <f t="shared" si="48"/>
        <v/>
      </c>
      <c r="IJ22" t="str">
        <f t="shared" si="48"/>
        <v/>
      </c>
      <c r="IK22" t="str">
        <f t="shared" si="48"/>
        <v/>
      </c>
      <c r="IL22" t="str">
        <f t="shared" si="48"/>
        <v/>
      </c>
      <c r="IM22" t="str">
        <f t="shared" si="48"/>
        <v/>
      </c>
      <c r="IN22" t="str">
        <f t="shared" si="48"/>
        <v/>
      </c>
      <c r="IO22" t="str">
        <f t="shared" si="48"/>
        <v/>
      </c>
      <c r="IP22" t="str">
        <f t="shared" si="48"/>
        <v/>
      </c>
      <c r="IQ22" t="str">
        <f t="shared" si="48"/>
        <v/>
      </c>
      <c r="IR22" t="str">
        <f t="shared" si="48"/>
        <v/>
      </c>
      <c r="IS22" t="str">
        <f t="shared" si="48"/>
        <v/>
      </c>
      <c r="IT22" t="str">
        <f t="shared" si="48"/>
        <v/>
      </c>
      <c r="IU22" t="str">
        <f t="shared" si="48"/>
        <v/>
      </c>
      <c r="IV22" t="str">
        <f t="shared" si="48"/>
        <v/>
      </c>
      <c r="IW22" t="str">
        <f t="shared" si="48"/>
        <v/>
      </c>
      <c r="IX22" t="str">
        <f t="shared" si="48"/>
        <v/>
      </c>
      <c r="IY22" t="str">
        <f t="shared" si="48"/>
        <v/>
      </c>
      <c r="IZ22" t="str">
        <f t="shared" si="48"/>
        <v/>
      </c>
      <c r="JA22" t="str">
        <f t="shared" si="48"/>
        <v/>
      </c>
      <c r="JB22" t="str">
        <f t="shared" si="48"/>
        <v/>
      </c>
      <c r="JC22" t="str">
        <f t="shared" si="48"/>
        <v/>
      </c>
      <c r="JD22" t="str">
        <f t="shared" si="48"/>
        <v/>
      </c>
      <c r="JE22" t="str">
        <f t="shared" si="48"/>
        <v/>
      </c>
      <c r="JF22" t="str">
        <f t="shared" si="48"/>
        <v/>
      </c>
      <c r="JG22" t="str">
        <f t="shared" si="48"/>
        <v/>
      </c>
      <c r="JH22" t="str">
        <f t="shared" si="48"/>
        <v/>
      </c>
      <c r="JI22" t="str">
        <f t="shared" si="48"/>
        <v/>
      </c>
      <c r="JJ22" t="str">
        <f t="shared" si="48"/>
        <v/>
      </c>
      <c r="JK22" t="str">
        <f t="shared" si="48"/>
        <v/>
      </c>
      <c r="JL22" t="str">
        <f t="shared" si="48"/>
        <v/>
      </c>
      <c r="JM22" t="str">
        <f t="shared" si="48"/>
        <v/>
      </c>
      <c r="JN22" t="str">
        <f t="shared" si="48"/>
        <v/>
      </c>
      <c r="JO22" t="str">
        <f t="shared" si="48"/>
        <v/>
      </c>
      <c r="JP22" t="str">
        <f t="shared" si="48"/>
        <v/>
      </c>
      <c r="JQ22" t="str">
        <f t="shared" si="48"/>
        <v/>
      </c>
      <c r="JR22" t="str">
        <f t="shared" si="48"/>
        <v/>
      </c>
      <c r="JS22" t="str">
        <f t="shared" si="48"/>
        <v/>
      </c>
      <c r="JT22" t="str">
        <f t="shared" si="48"/>
        <v/>
      </c>
      <c r="JU22" t="str">
        <f t="shared" si="48"/>
        <v/>
      </c>
      <c r="JV22" t="str">
        <f t="shared" si="48"/>
        <v/>
      </c>
      <c r="JW22" t="str">
        <f t="shared" si="48"/>
        <v/>
      </c>
      <c r="JX22" t="str">
        <f t="shared" si="48"/>
        <v/>
      </c>
      <c r="JY22" t="str">
        <f t="shared" si="48"/>
        <v/>
      </c>
      <c r="JZ22" t="str">
        <f t="shared" si="48"/>
        <v/>
      </c>
      <c r="KA22" t="str">
        <f t="shared" si="48"/>
        <v/>
      </c>
      <c r="KB22" t="str">
        <f t="shared" si="48"/>
        <v/>
      </c>
      <c r="KC22" t="str">
        <f t="shared" si="48"/>
        <v/>
      </c>
      <c r="KD22" t="str">
        <f t="shared" si="48"/>
        <v/>
      </c>
      <c r="KE22" t="str">
        <f t="shared" si="48"/>
        <v/>
      </c>
      <c r="KF22" t="str">
        <f t="shared" si="48"/>
        <v/>
      </c>
      <c r="KG22" t="str">
        <f t="shared" si="48"/>
        <v/>
      </c>
      <c r="KH22" t="str">
        <f t="shared" si="48"/>
        <v/>
      </c>
      <c r="KI22" t="str">
        <f t="shared" si="48"/>
        <v/>
      </c>
      <c r="KJ22" t="str">
        <f t="shared" si="48"/>
        <v/>
      </c>
      <c r="KK22" t="str">
        <f t="shared" si="48"/>
        <v/>
      </c>
      <c r="KL22" t="str">
        <f t="shared" si="48"/>
        <v/>
      </c>
      <c r="KM22" t="str">
        <f t="shared" si="48"/>
        <v/>
      </c>
      <c r="KN22" t="str">
        <f t="shared" si="48"/>
        <v/>
      </c>
      <c r="KO22" t="str">
        <f t="shared" si="48"/>
        <v/>
      </c>
      <c r="KP22" t="str">
        <f t="shared" si="48"/>
        <v/>
      </c>
      <c r="KQ22" t="str">
        <f t="shared" ref="KQ22:NB22" si="49">IF(KQ21="",IF(KP21="X","&gt;",""),KQ21)</f>
        <v/>
      </c>
      <c r="KR22" t="str">
        <f t="shared" si="49"/>
        <v/>
      </c>
      <c r="KS22" t="str">
        <f t="shared" si="49"/>
        <v/>
      </c>
      <c r="KT22" t="str">
        <f t="shared" si="49"/>
        <v/>
      </c>
      <c r="KU22" t="str">
        <f t="shared" si="49"/>
        <v/>
      </c>
      <c r="KV22" t="str">
        <f t="shared" si="49"/>
        <v/>
      </c>
      <c r="KW22" t="str">
        <f t="shared" si="49"/>
        <v/>
      </c>
      <c r="KX22" t="str">
        <f t="shared" si="49"/>
        <v/>
      </c>
      <c r="KY22" t="str">
        <f t="shared" si="49"/>
        <v/>
      </c>
      <c r="KZ22" t="str">
        <f t="shared" si="49"/>
        <v/>
      </c>
      <c r="LA22" t="str">
        <f t="shared" si="49"/>
        <v/>
      </c>
      <c r="LB22" t="str">
        <f t="shared" si="49"/>
        <v/>
      </c>
      <c r="LC22" t="str">
        <f t="shared" si="49"/>
        <v/>
      </c>
      <c r="LD22" t="str">
        <f t="shared" si="49"/>
        <v/>
      </c>
      <c r="LE22" t="str">
        <f t="shared" si="49"/>
        <v/>
      </c>
      <c r="LF22" t="str">
        <f t="shared" si="49"/>
        <v/>
      </c>
      <c r="LG22" t="str">
        <f t="shared" si="49"/>
        <v/>
      </c>
      <c r="LH22" t="str">
        <f t="shared" si="49"/>
        <v/>
      </c>
      <c r="LI22" t="str">
        <f t="shared" si="49"/>
        <v/>
      </c>
      <c r="LJ22" t="str">
        <f t="shared" si="49"/>
        <v/>
      </c>
      <c r="LK22" t="str">
        <f t="shared" si="49"/>
        <v/>
      </c>
      <c r="LL22" t="str">
        <f t="shared" si="49"/>
        <v/>
      </c>
      <c r="LM22" t="str">
        <f t="shared" si="49"/>
        <v/>
      </c>
      <c r="LN22" t="str">
        <f t="shared" si="49"/>
        <v/>
      </c>
      <c r="LO22" t="str">
        <f t="shared" si="49"/>
        <v/>
      </c>
      <c r="LP22" t="str">
        <f t="shared" si="49"/>
        <v/>
      </c>
      <c r="LQ22" t="str">
        <f t="shared" si="49"/>
        <v/>
      </c>
      <c r="LR22" t="str">
        <f t="shared" si="49"/>
        <v/>
      </c>
      <c r="LS22" t="str">
        <f t="shared" si="49"/>
        <v/>
      </c>
      <c r="LT22" t="str">
        <f t="shared" si="49"/>
        <v/>
      </c>
      <c r="LU22" t="str">
        <f t="shared" si="49"/>
        <v/>
      </c>
      <c r="LV22" t="str">
        <f t="shared" si="49"/>
        <v/>
      </c>
      <c r="LW22" t="str">
        <f t="shared" si="49"/>
        <v/>
      </c>
      <c r="LX22" t="str">
        <f t="shared" si="49"/>
        <v/>
      </c>
      <c r="LY22" t="str">
        <f t="shared" si="49"/>
        <v/>
      </c>
      <c r="LZ22" t="str">
        <f t="shared" si="49"/>
        <v/>
      </c>
      <c r="MA22" t="str">
        <f t="shared" si="49"/>
        <v/>
      </c>
      <c r="MB22" t="str">
        <f t="shared" si="49"/>
        <v/>
      </c>
      <c r="MC22" t="str">
        <f t="shared" si="49"/>
        <v/>
      </c>
      <c r="MD22" t="str">
        <f t="shared" si="49"/>
        <v/>
      </c>
      <c r="ME22" t="str">
        <f t="shared" si="49"/>
        <v/>
      </c>
      <c r="MF22" t="str">
        <f t="shared" si="49"/>
        <v/>
      </c>
      <c r="MG22" t="str">
        <f t="shared" si="49"/>
        <v/>
      </c>
      <c r="MH22" t="str">
        <f t="shared" si="49"/>
        <v/>
      </c>
      <c r="MI22" t="str">
        <f t="shared" si="49"/>
        <v/>
      </c>
      <c r="MJ22" t="str">
        <f t="shared" si="49"/>
        <v/>
      </c>
      <c r="MK22" t="str">
        <f t="shared" si="49"/>
        <v/>
      </c>
      <c r="ML22" t="str">
        <f t="shared" si="49"/>
        <v/>
      </c>
      <c r="MM22" t="str">
        <f t="shared" si="49"/>
        <v/>
      </c>
      <c r="MN22" t="str">
        <f t="shared" si="49"/>
        <v/>
      </c>
      <c r="MO22" t="str">
        <f t="shared" si="49"/>
        <v/>
      </c>
      <c r="MP22" t="str">
        <f t="shared" si="49"/>
        <v/>
      </c>
      <c r="MQ22" t="str">
        <f t="shared" si="49"/>
        <v/>
      </c>
      <c r="MR22" t="str">
        <f t="shared" si="49"/>
        <v/>
      </c>
      <c r="MS22" t="str">
        <f t="shared" si="49"/>
        <v/>
      </c>
      <c r="MT22" t="str">
        <f t="shared" si="49"/>
        <v/>
      </c>
      <c r="MU22" t="str">
        <f t="shared" si="49"/>
        <v/>
      </c>
      <c r="MV22" t="str">
        <f t="shared" si="49"/>
        <v/>
      </c>
      <c r="MW22" t="str">
        <f t="shared" si="49"/>
        <v/>
      </c>
      <c r="MX22" t="str">
        <f t="shared" si="49"/>
        <v/>
      </c>
      <c r="MY22" t="str">
        <f t="shared" si="49"/>
        <v/>
      </c>
      <c r="MZ22" t="str">
        <f t="shared" si="49"/>
        <v/>
      </c>
      <c r="NA22" t="str">
        <f t="shared" si="49"/>
        <v/>
      </c>
      <c r="NB22" t="str">
        <f t="shared" si="49"/>
        <v/>
      </c>
    </row>
    <row r="24" spans="1:366" x14ac:dyDescent="0.3">
      <c r="B24" s="342"/>
      <c r="C24" s="342"/>
      <c r="D24" s="342"/>
      <c r="E24" s="342"/>
      <c r="F24" s="342"/>
      <c r="G24" s="342"/>
      <c r="H24" s="342"/>
      <c r="I24" s="342"/>
      <c r="J24" s="342"/>
      <c r="K24" s="342"/>
      <c r="L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Z24" s="342"/>
      <c r="AA24" s="342"/>
      <c r="AB24" s="342"/>
      <c r="AC24" s="342"/>
      <c r="AD24" s="342"/>
      <c r="AE24" s="342"/>
      <c r="AF24" s="342"/>
      <c r="AG24" s="342"/>
      <c r="AH24" s="342"/>
      <c r="AI24" s="342"/>
      <c r="AJ24" s="342"/>
    </row>
    <row r="25" spans="1:366" x14ac:dyDescent="0.3">
      <c r="B25" s="341"/>
      <c r="C25" s="341"/>
      <c r="D25" s="341"/>
      <c r="E25" s="341"/>
      <c r="F25" s="341"/>
      <c r="G25" s="50"/>
      <c r="H25" s="341"/>
      <c r="I25" s="341"/>
      <c r="J25" s="341"/>
      <c r="K25" s="341"/>
      <c r="L25" s="341"/>
      <c r="N25" s="341"/>
      <c r="O25" s="341"/>
      <c r="P25" s="341"/>
      <c r="Q25" s="341"/>
      <c r="R25" s="341"/>
      <c r="T25" s="341"/>
      <c r="U25" s="341"/>
      <c r="V25" s="341"/>
      <c r="W25" s="341"/>
      <c r="X25" s="341"/>
      <c r="Z25" s="341"/>
      <c r="AA25" s="341"/>
      <c r="AB25" s="341"/>
      <c r="AC25" s="341"/>
      <c r="AD25" s="341"/>
      <c r="AF25" s="341"/>
      <c r="AG25" s="341"/>
      <c r="AH25" s="341"/>
      <c r="AI25" s="341"/>
      <c r="AJ25" s="341"/>
    </row>
    <row r="26" spans="1:366" x14ac:dyDescent="0.3">
      <c r="B26" s="341"/>
      <c r="C26" s="341"/>
      <c r="D26" s="341"/>
      <c r="E26" s="341"/>
      <c r="F26" s="341"/>
      <c r="G26" s="50"/>
      <c r="H26" s="341"/>
      <c r="I26" s="341"/>
      <c r="J26" s="341"/>
      <c r="K26" s="341"/>
      <c r="L26" s="341"/>
      <c r="N26" s="341"/>
      <c r="O26" s="341"/>
      <c r="P26" s="341"/>
      <c r="Q26" s="341"/>
      <c r="R26" s="341"/>
      <c r="T26" s="341"/>
      <c r="U26" s="341"/>
      <c r="V26" s="341"/>
      <c r="W26" s="341"/>
      <c r="X26" s="341"/>
      <c r="Z26" s="341"/>
      <c r="AA26" s="341"/>
      <c r="AB26" s="341"/>
      <c r="AC26" s="341"/>
      <c r="AD26" s="341"/>
      <c r="AF26" s="341"/>
      <c r="AG26" s="341"/>
      <c r="AH26" s="341"/>
      <c r="AI26" s="341"/>
      <c r="AJ26" s="341"/>
    </row>
    <row r="27" spans="1:366" x14ac:dyDescent="0.3">
      <c r="B27" s="341"/>
      <c r="C27" s="341"/>
      <c r="D27" s="341"/>
      <c r="E27" s="341"/>
      <c r="F27" s="341"/>
      <c r="G27" s="50"/>
      <c r="H27" s="341"/>
      <c r="I27" s="341"/>
      <c r="J27" s="341"/>
      <c r="K27" s="341"/>
      <c r="L27" s="341"/>
      <c r="N27" s="341"/>
      <c r="O27" s="341"/>
      <c r="P27" s="341"/>
      <c r="Q27" s="341"/>
      <c r="R27" s="341"/>
      <c r="T27" s="341"/>
      <c r="U27" s="341"/>
      <c r="V27" s="341"/>
      <c r="W27" s="341"/>
      <c r="X27" s="341"/>
      <c r="Z27" s="341"/>
      <c r="AA27" s="341"/>
      <c r="AB27" s="341"/>
      <c r="AC27" s="341"/>
      <c r="AD27" s="341"/>
      <c r="AF27" s="341"/>
      <c r="AG27" s="341"/>
      <c r="AH27" s="341"/>
      <c r="AI27" s="341"/>
      <c r="AJ27" s="341"/>
    </row>
    <row r="28" spans="1:366" x14ac:dyDescent="0.3">
      <c r="B28" s="341"/>
      <c r="C28" s="341"/>
      <c r="D28" s="341"/>
      <c r="E28" s="341"/>
      <c r="F28" s="341"/>
      <c r="G28" s="50"/>
      <c r="H28" s="341"/>
      <c r="I28" s="341"/>
      <c r="J28" s="341"/>
      <c r="K28" s="341"/>
      <c r="L28" s="341"/>
      <c r="N28" s="341"/>
      <c r="O28" s="341"/>
      <c r="P28" s="341"/>
      <c r="Q28" s="341"/>
      <c r="R28" s="341"/>
      <c r="T28" s="341"/>
      <c r="U28" s="341"/>
      <c r="V28" s="341"/>
      <c r="W28" s="341"/>
      <c r="X28" s="341"/>
      <c r="Z28" s="341"/>
      <c r="AA28" s="341"/>
      <c r="AB28" s="341"/>
      <c r="AC28" s="341"/>
      <c r="AD28" s="341"/>
      <c r="AF28" s="341"/>
      <c r="AG28" s="341"/>
      <c r="AH28" s="341"/>
      <c r="AI28" s="341"/>
      <c r="AJ28" s="341"/>
    </row>
    <row r="29" spans="1:366" x14ac:dyDescent="0.3">
      <c r="B29" s="341"/>
      <c r="C29" s="341"/>
      <c r="D29" s="341"/>
      <c r="E29" s="341"/>
      <c r="F29" s="341"/>
      <c r="G29" s="50"/>
      <c r="H29" s="341"/>
      <c r="I29" s="341"/>
      <c r="J29" s="341"/>
      <c r="K29" s="341"/>
      <c r="L29" s="341"/>
      <c r="N29" s="341"/>
      <c r="O29" s="341"/>
      <c r="P29" s="341"/>
      <c r="Q29" s="341"/>
      <c r="R29" s="341"/>
      <c r="T29" s="341"/>
      <c r="U29" s="341"/>
      <c r="V29" s="341"/>
      <c r="W29" s="341"/>
      <c r="X29" s="341"/>
      <c r="Z29" s="341"/>
      <c r="AA29" s="341"/>
      <c r="AB29" s="341"/>
      <c r="AC29" s="341"/>
      <c r="AD29" s="341"/>
      <c r="AF29" s="341"/>
      <c r="AG29" s="341"/>
      <c r="AH29" s="341"/>
      <c r="AI29" s="341"/>
      <c r="AJ29" s="341"/>
    </row>
    <row r="30" spans="1:366" x14ac:dyDescent="0.3">
      <c r="B30" s="341"/>
      <c r="C30" s="341"/>
      <c r="D30" s="341"/>
      <c r="E30" s="341"/>
      <c r="F30" s="341"/>
      <c r="G30" s="50"/>
      <c r="H30" s="341"/>
      <c r="I30" s="341"/>
      <c r="J30" s="341"/>
      <c r="K30" s="341"/>
      <c r="L30" s="341"/>
      <c r="N30" s="341"/>
      <c r="O30" s="341"/>
      <c r="P30" s="341"/>
      <c r="Q30" s="341"/>
      <c r="R30" s="341"/>
      <c r="T30" s="341"/>
      <c r="U30" s="341"/>
      <c r="V30" s="341"/>
      <c r="W30" s="341"/>
      <c r="X30" s="341"/>
      <c r="Z30" s="341"/>
      <c r="AA30" s="341"/>
      <c r="AB30" s="341"/>
      <c r="AC30" s="341"/>
      <c r="AD30" s="341"/>
      <c r="AF30" s="341"/>
      <c r="AG30" s="341"/>
      <c r="AH30" s="341"/>
      <c r="AI30" s="341"/>
      <c r="AJ30" s="341"/>
    </row>
    <row r="31" spans="1:366" x14ac:dyDescent="0.3">
      <c r="B31" s="341"/>
      <c r="C31" s="341"/>
      <c r="D31" s="341"/>
      <c r="E31" s="341"/>
      <c r="F31" s="341"/>
      <c r="G31" s="50"/>
      <c r="H31" s="341"/>
      <c r="I31" s="341"/>
      <c r="J31" s="341"/>
      <c r="K31" s="341"/>
      <c r="L31" s="341"/>
      <c r="N31" s="341"/>
      <c r="O31" s="341"/>
      <c r="P31" s="341"/>
      <c r="Q31" s="341"/>
      <c r="R31" s="341"/>
      <c r="T31" s="341"/>
      <c r="U31" s="341"/>
      <c r="V31" s="341"/>
      <c r="W31" s="341"/>
      <c r="X31" s="341"/>
      <c r="Z31" s="341"/>
      <c r="AA31" s="341"/>
      <c r="AB31" s="341"/>
      <c r="AC31" s="341"/>
      <c r="AD31" s="341"/>
      <c r="AF31" s="341"/>
      <c r="AG31" s="341"/>
      <c r="AH31" s="341"/>
      <c r="AI31" s="341"/>
      <c r="AJ31" s="341"/>
    </row>
    <row r="32" spans="1:366" x14ac:dyDescent="0.3">
      <c r="B32" s="341"/>
      <c r="C32" s="341"/>
      <c r="D32" s="341"/>
      <c r="E32" s="341"/>
      <c r="F32" s="341"/>
      <c r="G32" s="50"/>
      <c r="H32" s="341"/>
      <c r="I32" s="341"/>
      <c r="J32" s="341"/>
      <c r="K32" s="341"/>
      <c r="L32" s="341"/>
      <c r="N32" s="341"/>
      <c r="O32" s="341"/>
      <c r="P32" s="341"/>
      <c r="Q32" s="341"/>
      <c r="R32" s="341"/>
      <c r="T32" s="341"/>
      <c r="U32" s="341"/>
      <c r="V32" s="341"/>
      <c r="W32" s="341"/>
      <c r="X32" s="341"/>
      <c r="Z32" s="341"/>
      <c r="AA32" s="341"/>
      <c r="AB32" s="341"/>
      <c r="AC32" s="341"/>
      <c r="AD32" s="341"/>
      <c r="AF32" s="341"/>
      <c r="AG32" s="341"/>
      <c r="AH32" s="341"/>
      <c r="AI32" s="341"/>
      <c r="AJ32" s="341"/>
    </row>
    <row r="33" spans="2:36" x14ac:dyDescent="0.3">
      <c r="B33" s="341"/>
      <c r="C33" s="341"/>
      <c r="D33" s="341"/>
      <c r="E33" s="341"/>
      <c r="F33" s="341"/>
      <c r="G33" s="50"/>
      <c r="H33" s="341"/>
      <c r="I33" s="341"/>
      <c r="J33" s="341"/>
      <c r="K33" s="341"/>
      <c r="L33" s="341"/>
      <c r="N33" s="341"/>
      <c r="O33" s="341"/>
      <c r="P33" s="341"/>
      <c r="Q33" s="341"/>
      <c r="R33" s="341"/>
      <c r="T33" s="341"/>
      <c r="U33" s="341"/>
      <c r="V33" s="341"/>
      <c r="W33" s="341"/>
      <c r="X33" s="341"/>
      <c r="Z33" s="341"/>
      <c r="AA33" s="341"/>
      <c r="AB33" s="341"/>
      <c r="AC33" s="341"/>
      <c r="AD33" s="341"/>
      <c r="AF33" s="341"/>
      <c r="AG33" s="341"/>
      <c r="AH33" s="341"/>
      <c r="AI33" s="341"/>
      <c r="AJ33" s="341"/>
    </row>
    <row r="34" spans="2:36" x14ac:dyDescent="0.3">
      <c r="B34" s="341"/>
      <c r="C34" s="341"/>
      <c r="D34" s="341"/>
      <c r="E34" s="341"/>
      <c r="F34" s="341"/>
      <c r="G34" s="50"/>
      <c r="H34" s="341"/>
      <c r="I34" s="341"/>
      <c r="J34" s="341"/>
      <c r="K34" s="341"/>
      <c r="L34" s="341"/>
      <c r="N34" s="341"/>
      <c r="O34" s="341"/>
      <c r="P34" s="341"/>
      <c r="Q34" s="341"/>
      <c r="R34" s="341"/>
      <c r="T34" s="341"/>
      <c r="U34" s="341"/>
      <c r="V34" s="341"/>
      <c r="W34" s="341"/>
      <c r="X34" s="341"/>
      <c r="Z34" s="341"/>
      <c r="AA34" s="341"/>
      <c r="AB34" s="341"/>
      <c r="AC34" s="341"/>
      <c r="AD34" s="341"/>
      <c r="AF34" s="341"/>
      <c r="AG34" s="341"/>
      <c r="AH34" s="341"/>
      <c r="AI34" s="341"/>
      <c r="AJ34" s="341"/>
    </row>
  </sheetData>
  <mergeCells count="67">
    <mergeCell ref="AF34:AJ34"/>
    <mergeCell ref="B34:F34"/>
    <mergeCell ref="H34:L34"/>
    <mergeCell ref="N34:R34"/>
    <mergeCell ref="T34:X34"/>
    <mergeCell ref="Z34:AD34"/>
    <mergeCell ref="AF32:AJ32"/>
    <mergeCell ref="B33:F33"/>
    <mergeCell ref="H33:L33"/>
    <mergeCell ref="N33:R33"/>
    <mergeCell ref="T33:X33"/>
    <mergeCell ref="Z33:AD33"/>
    <mergeCell ref="AF33:AJ33"/>
    <mergeCell ref="B32:F32"/>
    <mergeCell ref="H32:L32"/>
    <mergeCell ref="N32:R32"/>
    <mergeCell ref="T32:X32"/>
    <mergeCell ref="Z32:AD32"/>
    <mergeCell ref="N29:R29"/>
    <mergeCell ref="T29:X29"/>
    <mergeCell ref="N30:R30"/>
    <mergeCell ref="T30:X30"/>
    <mergeCell ref="N31:R31"/>
    <mergeCell ref="T31:X31"/>
    <mergeCell ref="B29:F29"/>
    <mergeCell ref="H29:L29"/>
    <mergeCell ref="B30:F30"/>
    <mergeCell ref="H30:L30"/>
    <mergeCell ref="B31:F31"/>
    <mergeCell ref="H31:L31"/>
    <mergeCell ref="B26:F26"/>
    <mergeCell ref="H26:L26"/>
    <mergeCell ref="B27:F27"/>
    <mergeCell ref="H27:L27"/>
    <mergeCell ref="B28:F28"/>
    <mergeCell ref="H28:L28"/>
    <mergeCell ref="Z29:AD29"/>
    <mergeCell ref="Z30:AD30"/>
    <mergeCell ref="Z31:AD31"/>
    <mergeCell ref="AF26:AJ26"/>
    <mergeCell ref="AF27:AJ27"/>
    <mergeCell ref="AF28:AJ28"/>
    <mergeCell ref="AF29:AJ29"/>
    <mergeCell ref="AF30:AJ30"/>
    <mergeCell ref="AF31:AJ31"/>
    <mergeCell ref="N26:R26"/>
    <mergeCell ref="N28:R28"/>
    <mergeCell ref="T26:X26"/>
    <mergeCell ref="T28:X28"/>
    <mergeCell ref="Z26:AD26"/>
    <mergeCell ref="Z27:AD27"/>
    <mergeCell ref="Z28:AD28"/>
    <mergeCell ref="N27:R27"/>
    <mergeCell ref="T27:X27"/>
    <mergeCell ref="N24:X24"/>
    <mergeCell ref="N25:R25"/>
    <mergeCell ref="T25:X25"/>
    <mergeCell ref="Z24:AJ24"/>
    <mergeCell ref="Z25:AD25"/>
    <mergeCell ref="AF25:AJ25"/>
    <mergeCell ref="J1:M1"/>
    <mergeCell ref="J2:M2"/>
    <mergeCell ref="A1:A2"/>
    <mergeCell ref="B1:I2"/>
    <mergeCell ref="B25:F25"/>
    <mergeCell ref="H25:L25"/>
    <mergeCell ref="B24:L24"/>
  </mergeCells>
  <conditionalFormatting sqref="B4:KS4 KS4:NB6 B5:KU5 B6:KS9">
    <cfRule type="cellIs" dxfId="11" priority="3" operator="equal">
      <formula>1</formula>
    </cfRule>
  </conditionalFormatting>
  <conditionalFormatting sqref="KT7:NB9">
    <cfRule type="cellIs" dxfId="10" priority="1" operator="equal">
      <formula>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54DC-0A4A-49B6-9EC3-9068B38AB421}">
  <sheetPr>
    <pageSetUpPr fitToPage="1"/>
  </sheetPr>
  <dimension ref="A1:AF23"/>
  <sheetViews>
    <sheetView workbookViewId="0">
      <selection activeCell="P5" sqref="P5"/>
    </sheetView>
  </sheetViews>
  <sheetFormatPr defaultRowHeight="14.4" x14ac:dyDescent="0.3"/>
  <cols>
    <col min="1" max="1" width="13.77734375" customWidth="1"/>
    <col min="2" max="2" width="11.77734375" customWidth="1"/>
    <col min="3" max="3" width="13.77734375" customWidth="1"/>
    <col min="4" max="6" width="11.77734375" customWidth="1"/>
    <col min="7" max="7" width="10.109375" customWidth="1"/>
    <col min="8" max="9" width="11.77734375" customWidth="1"/>
    <col min="10" max="10" width="12.77734375" customWidth="1"/>
    <col min="12" max="12" width="5.77734375" customWidth="1"/>
    <col min="13" max="13" width="2.77734375" customWidth="1"/>
    <col min="14" max="14" width="11.77734375" customWidth="1"/>
  </cols>
  <sheetData>
    <row r="1" spans="1:32" ht="31.95" customHeight="1" thickTop="1" thickBot="1" x14ac:dyDescent="0.35">
      <c r="A1" s="241" t="s">
        <v>109</v>
      </c>
      <c r="B1" s="242"/>
      <c r="C1" s="242"/>
      <c r="D1" s="242"/>
      <c r="E1" s="242"/>
      <c r="F1" s="242"/>
      <c r="G1" s="242"/>
      <c r="H1" s="242"/>
      <c r="I1" s="243"/>
      <c r="J1" s="338" t="str">
        <f>Versie!C5</f>
        <v>Zomer 2026</v>
      </c>
      <c r="K1" s="339"/>
      <c r="L1" s="339"/>
      <c r="M1" s="340"/>
    </row>
    <row r="2" spans="1:32" ht="60" customHeight="1" thickTop="1" thickBot="1" x14ac:dyDescent="0.35">
      <c r="A2" s="244"/>
      <c r="B2" s="245"/>
      <c r="C2" s="245"/>
      <c r="D2" s="245"/>
      <c r="E2" s="245"/>
      <c r="F2" s="245"/>
      <c r="G2" s="245"/>
      <c r="H2" s="245"/>
      <c r="I2" s="246"/>
      <c r="J2" s="338" t="str">
        <f>CONCATENATE("Geldig t.e.m. ",TEXT(Versie!C9,"d/mm/jj"))</f>
        <v>Geldig t.e.m. 1/08/26</v>
      </c>
      <c r="K2" s="339"/>
      <c r="L2" s="339"/>
      <c r="M2" s="340"/>
    </row>
    <row r="3" spans="1:32" ht="15" thickTop="1" x14ac:dyDescent="0.3"/>
    <row r="4" spans="1:32" ht="61.2" x14ac:dyDescent="0.3">
      <c r="A4" s="65" t="s">
        <v>152</v>
      </c>
      <c r="B4" s="47" t="str">
        <f>A20</f>
        <v>Seizoen 1</v>
      </c>
      <c r="C4" s="47" t="str">
        <f>A21</f>
        <v>Seizoen 2</v>
      </c>
      <c r="D4" s="47" t="str">
        <f>A22</f>
        <v>Seizoen 3</v>
      </c>
      <c r="E4" s="47" t="str">
        <f>A23</f>
        <v>Seizoen 4</v>
      </c>
      <c r="F4" s="47" t="s">
        <v>91</v>
      </c>
      <c r="G4" s="47" t="s">
        <v>90</v>
      </c>
      <c r="H4" s="47" t="s">
        <v>92</v>
      </c>
      <c r="I4" s="47" t="s">
        <v>93</v>
      </c>
      <c r="J4" s="47" t="s">
        <v>94</v>
      </c>
      <c r="K4" s="47" t="s">
        <v>95</v>
      </c>
      <c r="L4" s="47" t="s">
        <v>283</v>
      </c>
      <c r="N4" s="65" t="s">
        <v>103</v>
      </c>
      <c r="O4" s="47" t="s">
        <v>104</v>
      </c>
      <c r="P4" s="47" t="s">
        <v>106</v>
      </c>
      <c r="Q4" s="47" t="s">
        <v>105</v>
      </c>
      <c r="T4" s="47" t="s">
        <v>227</v>
      </c>
      <c r="U4" s="25">
        <v>0.03</v>
      </c>
      <c r="V4" t="s">
        <v>230</v>
      </c>
    </row>
    <row r="5" spans="1:32" x14ac:dyDescent="0.3">
      <c r="A5" s="54" t="s">
        <v>76</v>
      </c>
      <c r="B5" s="55"/>
      <c r="C5" s="55"/>
      <c r="D5" s="55">
        <v>155</v>
      </c>
      <c r="E5" s="207">
        <v>155</v>
      </c>
      <c r="F5" s="55">
        <v>90</v>
      </c>
      <c r="G5" s="55"/>
      <c r="H5" s="55">
        <v>-10</v>
      </c>
      <c r="I5" s="55"/>
      <c r="J5" s="55"/>
      <c r="K5" s="55">
        <v>2</v>
      </c>
      <c r="L5">
        <f>D5*7+F5+$P$7*7*2</f>
        <v>1805</v>
      </c>
      <c r="O5">
        <v>15</v>
      </c>
      <c r="P5">
        <v>18</v>
      </c>
      <c r="Q5">
        <v>30</v>
      </c>
      <c r="T5" s="51">
        <f>INT(D5+D5*$U$4+0.5)</f>
        <v>160</v>
      </c>
      <c r="U5" s="51">
        <f t="shared" ref="U5:U9" si="0">INT(E5+E5*$U$4+0.5)</f>
        <v>160</v>
      </c>
      <c r="V5" s="51">
        <f t="shared" ref="V5:V9" si="1">INT(F5+F5*$U$4+0.5)</f>
        <v>93</v>
      </c>
      <c r="W5" s="51"/>
      <c r="X5" s="51">
        <f>INT(H5+H5*$U$4+0.5)</f>
        <v>-10</v>
      </c>
      <c r="Y5" s="51"/>
      <c r="Z5" s="51"/>
      <c r="AA5" s="51"/>
      <c r="AB5" s="51"/>
      <c r="AC5" s="51"/>
      <c r="AD5" s="51"/>
      <c r="AE5" s="51"/>
      <c r="AF5" s="51"/>
    </row>
    <row r="6" spans="1:32" x14ac:dyDescent="0.3">
      <c r="A6" s="54" t="s">
        <v>77</v>
      </c>
      <c r="B6" s="55"/>
      <c r="C6" s="55"/>
      <c r="D6" s="55">
        <v>155</v>
      </c>
      <c r="E6" s="207">
        <v>155</v>
      </c>
      <c r="F6" s="55">
        <v>90</v>
      </c>
      <c r="G6" s="55">
        <v>25</v>
      </c>
      <c r="H6" s="55">
        <v>-10</v>
      </c>
      <c r="I6" s="55">
        <v>25</v>
      </c>
      <c r="J6" s="55">
        <v>10</v>
      </c>
      <c r="K6" s="55">
        <v>3</v>
      </c>
      <c r="L6">
        <f t="shared" ref="L6:L9" si="2">D6*7+F6+$P$7*7*2</f>
        <v>1805</v>
      </c>
      <c r="T6" s="51">
        <f t="shared" ref="T6:T9" si="3">INT(D6+D6*$U$4+0.5)</f>
        <v>160</v>
      </c>
      <c r="U6" s="51">
        <f t="shared" si="0"/>
        <v>160</v>
      </c>
      <c r="V6" s="51">
        <f t="shared" si="1"/>
        <v>93</v>
      </c>
      <c r="W6" s="51">
        <f t="shared" ref="W6:W8" si="4">INT(G6+G6*$U$4+0.5)</f>
        <v>26</v>
      </c>
      <c r="X6" s="51">
        <f t="shared" ref="X6:X8" si="5">INT(H6+H6*$U$4+0.5)</f>
        <v>-10</v>
      </c>
      <c r="Y6" s="51">
        <f t="shared" ref="Y6:Y8" si="6">INT(I6+I6*$U$4+0.5)</f>
        <v>26</v>
      </c>
      <c r="Z6" s="51">
        <f t="shared" ref="Z6:Z8" si="7">INT(J6+J6*$U$4+0.5)</f>
        <v>10</v>
      </c>
      <c r="AA6" s="51"/>
      <c r="AB6" s="51"/>
      <c r="AC6" s="51"/>
      <c r="AD6" s="51"/>
      <c r="AE6" s="51"/>
      <c r="AF6" s="51"/>
    </row>
    <row r="7" spans="1:32" x14ac:dyDescent="0.3">
      <c r="A7" s="54" t="s">
        <v>62</v>
      </c>
      <c r="B7" s="55"/>
      <c r="C7" s="55"/>
      <c r="D7" s="55">
        <v>165</v>
      </c>
      <c r="E7" s="207">
        <v>165</v>
      </c>
      <c r="F7" s="55">
        <v>110</v>
      </c>
      <c r="G7" s="55">
        <v>35</v>
      </c>
      <c r="H7" s="55">
        <v>0</v>
      </c>
      <c r="I7" s="55">
        <v>35</v>
      </c>
      <c r="J7" s="55">
        <v>20</v>
      </c>
      <c r="K7" s="55">
        <v>4</v>
      </c>
      <c r="L7">
        <f t="shared" si="2"/>
        <v>1895</v>
      </c>
      <c r="P7">
        <f>O5+Q5</f>
        <v>45</v>
      </c>
      <c r="T7" s="51">
        <f t="shared" si="3"/>
        <v>170</v>
      </c>
      <c r="U7" s="51">
        <f t="shared" si="0"/>
        <v>170</v>
      </c>
      <c r="V7" s="51">
        <f t="shared" si="1"/>
        <v>113</v>
      </c>
      <c r="W7" s="51">
        <f t="shared" si="4"/>
        <v>36</v>
      </c>
      <c r="X7" s="51">
        <f t="shared" si="5"/>
        <v>0</v>
      </c>
      <c r="Y7" s="51">
        <f t="shared" si="6"/>
        <v>36</v>
      </c>
      <c r="Z7" s="51">
        <f t="shared" si="7"/>
        <v>21</v>
      </c>
      <c r="AA7" s="51"/>
      <c r="AB7" s="51"/>
      <c r="AC7" s="51"/>
      <c r="AD7" s="51"/>
      <c r="AE7" s="51"/>
      <c r="AF7" s="51"/>
    </row>
    <row r="8" spans="1:32" x14ac:dyDescent="0.3">
      <c r="A8" s="54" t="s">
        <v>78</v>
      </c>
      <c r="B8" s="55">
        <v>100</v>
      </c>
      <c r="C8" s="55"/>
      <c r="D8" s="55">
        <v>175</v>
      </c>
      <c r="E8" s="207">
        <v>175</v>
      </c>
      <c r="F8" s="55">
        <v>110</v>
      </c>
      <c r="G8" s="55">
        <v>45</v>
      </c>
      <c r="H8" s="55">
        <v>0</v>
      </c>
      <c r="I8" s="55">
        <v>45</v>
      </c>
      <c r="J8" s="55">
        <v>30</v>
      </c>
      <c r="K8" s="55">
        <v>4</v>
      </c>
      <c r="L8">
        <f t="shared" si="2"/>
        <v>1965</v>
      </c>
      <c r="T8" s="51">
        <f t="shared" si="3"/>
        <v>180</v>
      </c>
      <c r="U8" s="51">
        <f t="shared" si="0"/>
        <v>180</v>
      </c>
      <c r="V8" s="51">
        <f t="shared" si="1"/>
        <v>113</v>
      </c>
      <c r="W8" s="51">
        <f t="shared" si="4"/>
        <v>46</v>
      </c>
      <c r="X8" s="51">
        <f t="shared" si="5"/>
        <v>0</v>
      </c>
      <c r="Y8" s="51">
        <f t="shared" si="6"/>
        <v>46</v>
      </c>
      <c r="Z8" s="51">
        <f t="shared" si="7"/>
        <v>31</v>
      </c>
      <c r="AA8" s="51"/>
      <c r="AB8" s="51"/>
      <c r="AC8" s="51"/>
      <c r="AD8" s="51"/>
      <c r="AE8" s="51"/>
      <c r="AF8" s="51"/>
    </row>
    <row r="9" spans="1:32" x14ac:dyDescent="0.3">
      <c r="A9" s="54" t="s">
        <v>79</v>
      </c>
      <c r="B9" s="55"/>
      <c r="C9" s="55"/>
      <c r="D9" s="55">
        <v>175</v>
      </c>
      <c r="E9" s="207">
        <v>175</v>
      </c>
      <c r="F9" s="55">
        <v>110</v>
      </c>
      <c r="H9" s="55">
        <v>0</v>
      </c>
      <c r="I9" s="55"/>
      <c r="J9" s="55"/>
      <c r="K9" s="55">
        <v>2</v>
      </c>
      <c r="L9">
        <f t="shared" si="2"/>
        <v>1965</v>
      </c>
      <c r="T9" s="51">
        <f t="shared" si="3"/>
        <v>180</v>
      </c>
      <c r="U9" s="51">
        <f t="shared" si="0"/>
        <v>180</v>
      </c>
      <c r="V9" s="51">
        <f t="shared" si="1"/>
        <v>113</v>
      </c>
      <c r="W9" s="51"/>
      <c r="X9" s="51">
        <f>INT(H9+H9*$U$4+0.5)</f>
        <v>0</v>
      </c>
      <c r="Y9" s="51"/>
      <c r="Z9" s="51"/>
      <c r="AA9" s="51"/>
      <c r="AB9" s="51"/>
      <c r="AC9" s="51"/>
      <c r="AD9" s="51"/>
      <c r="AE9" s="51"/>
      <c r="AF9" s="51"/>
    </row>
    <row r="12" spans="1:32" ht="61.2" x14ac:dyDescent="0.3">
      <c r="A12" s="65" t="s">
        <v>85</v>
      </c>
      <c r="B12" s="71" t="str">
        <f>Versie!D7</f>
        <v>Nederlands</v>
      </c>
      <c r="C12" s="47"/>
      <c r="D12" s="65" t="s">
        <v>84</v>
      </c>
      <c r="J12" s="65" t="s">
        <v>96</v>
      </c>
      <c r="K12" s="71" t="str">
        <f>Versie!D7</f>
        <v>Nederlands</v>
      </c>
    </row>
    <row r="13" spans="1:32" ht="28.95" customHeight="1" x14ac:dyDescent="0.3">
      <c r="A13" s="74" t="s">
        <v>174</v>
      </c>
      <c r="B13" s="55">
        <v>0</v>
      </c>
      <c r="C13" s="55"/>
      <c r="D13" s="55">
        <v>1</v>
      </c>
      <c r="J13" t="str">
        <f>IF(Versie!$C$17=1,"Fidelity10"," ")</f>
        <v xml:space="preserve"> </v>
      </c>
      <c r="K13" t="s">
        <v>155</v>
      </c>
      <c r="L13" s="25">
        <v>0.1</v>
      </c>
      <c r="M13" t="s">
        <v>97</v>
      </c>
      <c r="N13" t="s">
        <v>190</v>
      </c>
      <c r="O13" s="343" t="s">
        <v>286</v>
      </c>
      <c r="P13" s="343"/>
      <c r="Q13" s="343"/>
      <c r="R13" s="343"/>
      <c r="S13" s="343"/>
      <c r="T13" s="343"/>
      <c r="U13" s="343"/>
      <c r="V13" s="343"/>
      <c r="W13" s="343"/>
      <c r="X13" s="343"/>
      <c r="Y13" s="343"/>
      <c r="Z13" s="343"/>
      <c r="AA13" s="343"/>
    </row>
    <row r="14" spans="1:32" ht="28.95" customHeight="1" x14ac:dyDescent="0.3">
      <c r="A14" s="55" t="str">
        <f>Vaste_labels!C10</f>
        <v>Ja - Yes - Si - Oui</v>
      </c>
      <c r="B14" s="55">
        <v>1</v>
      </c>
      <c r="C14" s="55"/>
      <c r="D14" s="55">
        <v>2</v>
      </c>
      <c r="J14" t="str">
        <f>IF(Versie!$C$17=1,"Fidelity6"," ")</f>
        <v xml:space="preserve"> </v>
      </c>
      <c r="K14" t="s">
        <v>155</v>
      </c>
      <c r="L14" s="25">
        <v>0.06</v>
      </c>
      <c r="M14" t="s">
        <v>98</v>
      </c>
      <c r="N14" t="s">
        <v>190</v>
      </c>
      <c r="O14" s="343" t="s">
        <v>287</v>
      </c>
      <c r="P14" s="343"/>
      <c r="Q14" s="343"/>
      <c r="R14" s="343"/>
      <c r="S14" s="343"/>
      <c r="T14" s="343"/>
      <c r="U14" s="343"/>
      <c r="V14" s="343"/>
      <c r="W14" s="343"/>
      <c r="X14" s="343"/>
      <c r="Y14" s="343"/>
      <c r="Z14" s="343"/>
      <c r="AA14" s="343"/>
    </row>
    <row r="15" spans="1:32" ht="28.95" customHeight="1" x14ac:dyDescent="0.3">
      <c r="A15" s="55" t="str">
        <f>Vaste_labels!C11</f>
        <v>Neen - No - Non - Nein</v>
      </c>
      <c r="B15" s="55">
        <v>0</v>
      </c>
      <c r="C15" s="55"/>
      <c r="D15" s="55">
        <v>3</v>
      </c>
      <c r="J15" t="str">
        <f>IF(Versie!$C$17=1,"Fidelity3"," ")</f>
        <v xml:space="preserve"> </v>
      </c>
      <c r="K15" t="s">
        <v>156</v>
      </c>
      <c r="L15" s="25">
        <v>0.03</v>
      </c>
      <c r="M15" t="s">
        <v>151</v>
      </c>
      <c r="N15" t="s">
        <v>190</v>
      </c>
      <c r="O15" s="343" t="s">
        <v>229</v>
      </c>
      <c r="P15" s="343"/>
      <c r="Q15" s="343"/>
      <c r="R15" s="343"/>
      <c r="S15" s="343"/>
      <c r="T15" s="343"/>
      <c r="U15" s="343"/>
      <c r="V15" s="343"/>
      <c r="W15" s="343"/>
      <c r="X15" s="343"/>
      <c r="Y15" s="343"/>
      <c r="Z15" s="343"/>
      <c r="AA15" s="343"/>
    </row>
    <row r="16" spans="1:32" ht="28.95" customHeight="1" x14ac:dyDescent="0.3">
      <c r="A16" s="54"/>
      <c r="B16" s="54"/>
      <c r="C16" s="54"/>
      <c r="D16" s="55">
        <v>4</v>
      </c>
      <c r="J16" t="str">
        <f>IF(Versie!$C$17=1,"Earlybird5"," ")</f>
        <v xml:space="preserve"> </v>
      </c>
      <c r="K16" t="s">
        <v>157</v>
      </c>
      <c r="L16" s="25">
        <v>0.05</v>
      </c>
      <c r="M16" t="s">
        <v>107</v>
      </c>
      <c r="N16" t="s">
        <v>190</v>
      </c>
      <c r="O16" s="343" t="s">
        <v>288</v>
      </c>
      <c r="P16" s="343"/>
      <c r="Q16" s="343"/>
      <c r="R16" s="343"/>
      <c r="S16" s="343"/>
      <c r="T16" s="343"/>
      <c r="U16" s="343"/>
      <c r="V16" s="343"/>
      <c r="W16" s="343"/>
      <c r="X16" s="343"/>
      <c r="Y16" s="343"/>
      <c r="Z16" s="343"/>
      <c r="AA16" s="343"/>
    </row>
    <row r="17" spans="1:27" x14ac:dyDescent="0.3">
      <c r="J17" t="s">
        <v>278</v>
      </c>
      <c r="K17" t="s">
        <v>279</v>
      </c>
      <c r="L17" s="25">
        <v>0.05</v>
      </c>
      <c r="M17" t="s">
        <v>191</v>
      </c>
      <c r="N17" t="s">
        <v>190</v>
      </c>
      <c r="O17" s="343" t="s">
        <v>281</v>
      </c>
      <c r="P17" s="343"/>
      <c r="Q17" s="343"/>
      <c r="R17" s="343"/>
      <c r="S17" s="343"/>
      <c r="T17" s="343"/>
      <c r="U17" s="343"/>
      <c r="V17" s="343"/>
      <c r="W17" s="343"/>
      <c r="X17" s="343"/>
      <c r="Y17" s="343"/>
      <c r="Z17" s="343"/>
      <c r="AA17" s="343"/>
    </row>
    <row r="18" spans="1:27" x14ac:dyDescent="0.3">
      <c r="J18" t="s">
        <v>219</v>
      </c>
      <c r="K18" t="s">
        <v>189</v>
      </c>
      <c r="L18" s="25">
        <v>0.1</v>
      </c>
      <c r="M18" t="s">
        <v>191</v>
      </c>
      <c r="N18" t="s">
        <v>190</v>
      </c>
      <c r="O18" s="343" t="s">
        <v>280</v>
      </c>
      <c r="P18" s="343"/>
      <c r="Q18" s="343"/>
      <c r="R18" s="343"/>
      <c r="S18" s="343"/>
      <c r="T18" s="343"/>
      <c r="U18" s="343"/>
      <c r="V18" s="343"/>
      <c r="W18" s="343"/>
      <c r="X18" s="343"/>
      <c r="Y18" s="343"/>
      <c r="Z18" s="343"/>
      <c r="AA18" s="343"/>
    </row>
    <row r="19" spans="1:27" ht="102" x14ac:dyDescent="0.3">
      <c r="A19" s="65" t="s">
        <v>141</v>
      </c>
      <c r="C19" s="65" t="s">
        <v>168</v>
      </c>
      <c r="E19" s="65" t="s">
        <v>170</v>
      </c>
      <c r="G19" s="65" t="s">
        <v>169</v>
      </c>
      <c r="J19" t="s">
        <v>188</v>
      </c>
      <c r="K19" t="s">
        <v>189</v>
      </c>
      <c r="L19" s="25">
        <v>0.15</v>
      </c>
      <c r="M19" t="s">
        <v>191</v>
      </c>
      <c r="N19" t="s">
        <v>198</v>
      </c>
      <c r="O19" s="343" t="s">
        <v>290</v>
      </c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43"/>
    </row>
    <row r="20" spans="1:27" x14ac:dyDescent="0.3">
      <c r="A20" s="54" t="s">
        <v>142</v>
      </c>
      <c r="C20" s="55" t="s">
        <v>165</v>
      </c>
      <c r="D20" s="6"/>
      <c r="E20" s="55" t="s">
        <v>166</v>
      </c>
      <c r="F20" s="6"/>
      <c r="G20" s="55" t="s">
        <v>167</v>
      </c>
      <c r="J20" s="73" t="s">
        <v>294</v>
      </c>
      <c r="K20" s="73" t="s">
        <v>296</v>
      </c>
      <c r="L20" s="25">
        <v>0.1</v>
      </c>
      <c r="M20" s="73" t="s">
        <v>172</v>
      </c>
      <c r="N20" t="s">
        <v>198</v>
      </c>
    </row>
    <row r="21" spans="1:27" x14ac:dyDescent="0.3">
      <c r="A21" s="54" t="s">
        <v>143</v>
      </c>
      <c r="J21" s="73" t="s">
        <v>295</v>
      </c>
      <c r="K21" s="73" t="s">
        <v>296</v>
      </c>
      <c r="L21" s="25">
        <v>0.2</v>
      </c>
      <c r="N21" t="s">
        <v>198</v>
      </c>
    </row>
    <row r="22" spans="1:27" x14ac:dyDescent="0.3">
      <c r="A22" s="54" t="s">
        <v>144</v>
      </c>
    </row>
    <row r="23" spans="1:27" x14ac:dyDescent="0.3">
      <c r="A23" s="54" t="s">
        <v>145</v>
      </c>
    </row>
  </sheetData>
  <mergeCells count="10">
    <mergeCell ref="O17:AA17"/>
    <mergeCell ref="O18:AA18"/>
    <mergeCell ref="O19:AA19"/>
    <mergeCell ref="O15:AA15"/>
    <mergeCell ref="O16:AA16"/>
    <mergeCell ref="A1:I2"/>
    <mergeCell ref="J1:M1"/>
    <mergeCell ref="J2:M2"/>
    <mergeCell ref="O13:AA13"/>
    <mergeCell ref="O14:AA14"/>
  </mergeCells>
  <pageMargins left="0.7" right="0.7" top="0.75" bottom="0.75" header="0.3" footer="0.3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14</vt:i4>
      </vt:variant>
      <vt:variant>
        <vt:lpstr>Benoemde bereiken</vt:lpstr>
      </vt:variant>
      <vt:variant>
        <vt:i4>7</vt:i4>
      </vt:variant>
    </vt:vector>
  </HeadingPairs>
  <TitlesOfParts>
    <vt:vector size="21" baseType="lpstr">
      <vt:lpstr>Simulator</vt:lpstr>
      <vt:lpstr>Extra VW</vt:lpstr>
      <vt:lpstr>Seizoenen</vt:lpstr>
      <vt:lpstr>Tarieflijst</vt:lpstr>
      <vt:lpstr>Kortinglijst in bouw</vt:lpstr>
      <vt:lpstr>Berekening</vt:lpstr>
      <vt:lpstr>Versie</vt:lpstr>
      <vt:lpstr>Kalender</vt:lpstr>
      <vt:lpstr>Tabellen</vt:lpstr>
      <vt:lpstr>25-Zomer</vt:lpstr>
      <vt:lpstr>25-26-Winter</vt:lpstr>
      <vt:lpstr>25-26- winter ENG</vt:lpstr>
      <vt:lpstr>Taal_labels</vt:lpstr>
      <vt:lpstr>Vaste_labels</vt:lpstr>
      <vt:lpstr>'25-26- winter ENG'!Afdrukbereik</vt:lpstr>
      <vt:lpstr>'25-26-Winter'!Afdrukbereik</vt:lpstr>
      <vt:lpstr>'25-Zomer'!Afdrukbereik</vt:lpstr>
      <vt:lpstr>'Kortinglijst in bouw'!Afdrukbereik</vt:lpstr>
      <vt:lpstr>Seizoenen!Afdrukbereik</vt:lpstr>
      <vt:lpstr>Simulator!Afdrukbereik</vt:lpstr>
      <vt:lpstr>Tarieflijst!Afdrukbereik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en Annemie Vakantiemakers bij Lavinia Naturist Resort</dc:creator>
  <cp:lastModifiedBy>Annemie Colenbier</cp:lastModifiedBy>
  <cp:lastPrinted>2025-12-26T10:44:41Z</cp:lastPrinted>
  <dcterms:created xsi:type="dcterms:W3CDTF">2023-12-25T15:01:36Z</dcterms:created>
  <dcterms:modified xsi:type="dcterms:W3CDTF">2026-02-22T10:53:48Z</dcterms:modified>
</cp:coreProperties>
</file>